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7635" activeTab="2"/>
  </bookViews>
  <sheets>
    <sheet name="930" sheetId="1" r:id="rId1"/>
    <sheet name="k1" sheetId="2" r:id="rId2"/>
    <sheet name="K1 shqip " sheetId="3" r:id="rId3"/>
    <sheet name="Sheet2" sheetId="4" r:id="rId4"/>
    <sheet name="Sheet1" sheetId="5" r:id="rId5"/>
  </sheets>
  <definedNames>
    <definedName name="_xlnm._FilterDatabase" localSheetId="0" hidden="1">'930'!$B$1:$C$63</definedName>
    <definedName name="_xlnm.Print_Area" localSheetId="0">'930'!$A$1:$K$100</definedName>
    <definedName name="_xlnm.Print_Area" localSheetId="1">'k1'!$A$1:$V$99</definedName>
    <definedName name="_xlnm.Print_Area" localSheetId="2">'K1 shqip '!$A$1:$Y$96</definedName>
  </definedNames>
  <calcPr fullCalcOnLoad="1"/>
</workbook>
</file>

<file path=xl/sharedStrings.xml><?xml version="1.0" encoding="utf-8"?>
<sst xmlns="http://schemas.openxmlformats.org/spreadsheetml/2006/main" count="465" uniqueCount="228">
  <si>
    <t>TEKOVNO OPERATIVEN BILANS:</t>
  </si>
  <si>
    <t xml:space="preserve">VKUPNI TEKOVNO OPERATIVNI PRIHODI 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</si>
  <si>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</si>
  <si>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</si>
  <si>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</si>
  <si>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</si>
  <si>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</si>
  <si>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</si>
  <si>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713</t>
  </si>
  <si>
    <t xml:space="preserve"> Danoci na imot</t>
  </si>
  <si>
    <t>717</t>
  </si>
  <si>
    <t xml:space="preserve"> Danoci na specifi~ni uslugi;</t>
  </si>
  <si>
    <t>718</t>
  </si>
  <si>
    <t xml:space="preserve"> Taksi za koristewe ili dozvoli za vr{ewe na dejnost;</t>
  </si>
  <si>
    <t xml:space="preserve"> NEDANO^NI PRIHODI</t>
  </si>
  <si>
    <t>721</t>
  </si>
  <si>
    <t xml:space="preserve"> Pretpriema~ki prihod i prihod od imot;</t>
  </si>
  <si>
    <t>722</t>
  </si>
  <si>
    <t>723</t>
  </si>
  <si>
    <t>724</t>
  </si>
  <si>
    <t xml:space="preserve"> Drugi Vladini uslugi</t>
  </si>
  <si>
    <t>725</t>
  </si>
  <si>
    <t xml:space="preserve"> Drugi nedano~ni prihodi</t>
  </si>
  <si>
    <t xml:space="preserve"> TRANSFERI I DONACII</t>
  </si>
  <si>
    <t>741</t>
  </si>
  <si>
    <t xml:space="preserve"> Transferi od drugi nivoa na vlast</t>
  </si>
  <si>
    <t>742</t>
  </si>
  <si>
    <t xml:space="preserve"> Donacii od stranstvo</t>
  </si>
  <si>
    <t xml:space="preserve"> KAPITALNI PRIHODI</t>
  </si>
  <si>
    <t>731</t>
  </si>
  <si>
    <t xml:space="preserve"> Proda`ba na kapitalni sredstva</t>
  </si>
  <si>
    <t>733</t>
  </si>
  <si>
    <t xml:space="preserve"> Proda`ba na zemji{te i nematerijalni vlo`uvawa</t>
  </si>
  <si>
    <t>743</t>
  </si>
  <si>
    <t xml:space="preserve"> Kapitalni donacii</t>
  </si>
  <si>
    <t xml:space="preserve">VKUPNI TEKOVNO OPERATIVNI RASHODI: </t>
  </si>
  <si>
    <t>PLATI, NAEMNINI I NADOMESTOCI ZA VRABOTENITE</t>
  </si>
  <si>
    <t>Osnovni plati i nadomestoci</t>
  </si>
  <si>
    <t>Pridonesi za socijalno osiguruvawe od rabotodava~ite</t>
  </si>
  <si>
    <t>REZERVI I NEDEFINIRANI RASHODI</t>
  </si>
  <si>
    <t xml:space="preserve">Tekovni rezervi (raznovidni rashodi) </t>
  </si>
  <si>
    <t>STOKI I USLUGI</t>
  </si>
  <si>
    <t>Patni i dnevni rashodi</t>
  </si>
  <si>
    <t>Komunalni uslugi,greewe, komunikacija i transport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</si>
  <si>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</si>
  <si>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</si>
  <si>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</si>
  <si>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</si>
  <si>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</si>
  <si>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</si>
  <si>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KAPITALNI RASHODI</t>
  </si>
  <si>
    <t>Grade`ni objekti</t>
  </si>
  <si>
    <t>Drugi grade`ni objekti</t>
  </si>
  <si>
    <t xml:space="preserve">Kupuvawe na mebel, oprema, vozila i ma{ini  </t>
  </si>
  <si>
    <t xml:space="preserve">VKUPNI KAPITALNI  RASHODI: </t>
  </si>
  <si>
    <t xml:space="preserve">                       VKUPNI KAPITALNI PRIHODI:</t>
  </si>
  <si>
    <t xml:space="preserve">                       VKUPNI TEKOVNO OPERATIVNI PRIHODI:</t>
  </si>
  <si>
    <t xml:space="preserve">Plan   </t>
  </si>
  <si>
    <t xml:space="preserve">Realizirano     </t>
  </si>
  <si>
    <t xml:space="preserve">Plan    </t>
  </si>
  <si>
    <t xml:space="preserve">Realizirano    </t>
  </si>
  <si>
    <t xml:space="preserve">Realizirano   </t>
  </si>
  <si>
    <t>N1</t>
  </si>
  <si>
    <t>N2</t>
  </si>
  <si>
    <t xml:space="preserve">VKUPNI TEKOVNO OPERATIVNI RASHODI </t>
  </si>
  <si>
    <t>n2</t>
  </si>
  <si>
    <t>%</t>
  </si>
  <si>
    <t xml:space="preserve"> </t>
  </si>
  <si>
    <t>Nadomestoci</t>
  </si>
  <si>
    <t>Priv.vrabotu</t>
  </si>
  <si>
    <t xml:space="preserve">Kupuvawe na oprema </t>
  </si>
  <si>
    <t xml:space="preserve">                                                                                       (ден, месец, година)</t>
  </si>
  <si>
    <t>Obrazec  K1</t>
  </si>
  <si>
    <t>Општина  DEBAR</t>
  </si>
  <si>
    <t>V1</t>
  </si>
  <si>
    <t>Купување на возила</t>
  </si>
  <si>
    <t>Вложувања и нефинансиски средства</t>
  </si>
  <si>
    <t>W0</t>
  </si>
  <si>
    <t>v1</t>
  </si>
  <si>
    <t>Formulari   K1</t>
  </si>
  <si>
    <t xml:space="preserve">Mbetja per tu realizua </t>
  </si>
  <si>
    <t>Plan</t>
  </si>
  <si>
    <t>Realizim</t>
  </si>
  <si>
    <t xml:space="preserve">Gjithsej te  hyrat rrjedhese  operative </t>
  </si>
  <si>
    <t xml:space="preserve">Gjithsej shpenzimet  rrjedhese  operative </t>
  </si>
  <si>
    <t>Gjithsej te  hyrat kapitale</t>
  </si>
  <si>
    <t xml:space="preserve">Gjithsej shpenzimet  kapitale </t>
  </si>
  <si>
    <t>Te hyrat tatimore</t>
  </si>
  <si>
    <t xml:space="preserve">Tatim nga fitimi ,dhe fitimi kapital </t>
  </si>
  <si>
    <t>Tatime ne pasuri</t>
  </si>
  <si>
    <t>Tatime (taksa ) per sherbime specifike</t>
  </si>
  <si>
    <t xml:space="preserve">Taksa per shfritezimin ose leje per  veprimtari </t>
  </si>
  <si>
    <t xml:space="preserve">Te hyra jo tatimore </t>
  </si>
  <si>
    <t>Taksa dhe kompenzime</t>
  </si>
  <si>
    <t>Taksa administrative dhe kompenzime</t>
  </si>
  <si>
    <t>Sherbime tjera qeveritare</t>
  </si>
  <si>
    <t xml:space="preserve">Te hyra tjera jotatimore </t>
  </si>
  <si>
    <t xml:space="preserve">Transfere dhe donacione </t>
  </si>
  <si>
    <t xml:space="preserve">Transfe nga nivele tjera qeveritar </t>
  </si>
  <si>
    <t xml:space="preserve">Donacione te jashtme </t>
  </si>
  <si>
    <t>Te hyra kapitale</t>
  </si>
  <si>
    <t xml:space="preserve">Shitja e mjeteve kapitale </t>
  </si>
  <si>
    <t xml:space="preserve">Shitja e  tokes dhe inves jo materiale </t>
  </si>
  <si>
    <t xml:space="preserve">Transfe kapitaler </t>
  </si>
  <si>
    <t xml:space="preserve">Rroga ,kompenzime </t>
  </si>
  <si>
    <t xml:space="preserve">Rrogat themelore </t>
  </si>
  <si>
    <t xml:space="preserve">Kontribute per sigurime  sociale </t>
  </si>
  <si>
    <t>Kompenzime</t>
  </si>
  <si>
    <t xml:space="preserve">Rezervat dhe shpenzimet e padefinuara </t>
  </si>
  <si>
    <t>Rezervat vijuese  (shpenzime te ndrishme  1 %)</t>
  </si>
  <si>
    <t>Mallra dhe sherbime</t>
  </si>
  <si>
    <t>Shpenzime rrugore dhe ditore (meditje)</t>
  </si>
  <si>
    <t xml:space="preserve">Sherbime komunale nxemje komunikacion transport </t>
  </si>
  <si>
    <t xml:space="preserve">Inventari I imet vegla dhe materiale tjera </t>
  </si>
  <si>
    <t>Riparimi dhe mirmbajtje rrjedhse</t>
  </si>
  <si>
    <t xml:space="preserve">Sherbimete kontraktuara </t>
  </si>
  <si>
    <t>Shpenzime tjera rrjedhse</t>
  </si>
  <si>
    <t>Punesime te perakohshme</t>
  </si>
  <si>
    <t>Subvencione dhe transfere</t>
  </si>
  <si>
    <t xml:space="preserve">Transfere ornizatave jo qeveritare </t>
  </si>
  <si>
    <t xml:space="preserve">Transfere te ndryshme </t>
  </si>
  <si>
    <t>Shpenzime kapitale</t>
  </si>
  <si>
    <t>Blerje e paisjeve dhe maqinerive</t>
  </si>
  <si>
    <t xml:space="preserve">Ndrtimi I objekteve </t>
  </si>
  <si>
    <t xml:space="preserve">Objekte tjera ndrtimore </t>
  </si>
  <si>
    <t xml:space="preserve">Blerje  te  mobileris .inventarit maqinqinave </t>
  </si>
  <si>
    <t xml:space="preserve">Mjete  tjera te padefinuara </t>
  </si>
  <si>
    <t xml:space="preserve">Blerja e automjeteve </t>
  </si>
  <si>
    <t>Bilanci  rrjedhes  operativ</t>
  </si>
  <si>
    <t xml:space="preserve">Billanci kapital </t>
  </si>
  <si>
    <t>bilanci i te  hyrave</t>
  </si>
  <si>
    <t>bilanci i shpenzimeve</t>
  </si>
  <si>
    <t>% BUX</t>
  </si>
  <si>
    <t xml:space="preserve">  %   </t>
  </si>
  <si>
    <t>Lice za kontakt</t>
  </si>
  <si>
    <t>Овластено лице (печат и потпис):</t>
  </si>
  <si>
    <t>Ime i prezime i tel.broj                                                           ]azim    ]ormemeti  046-831-196 mob 071332960</t>
  </si>
  <si>
    <t>Ru`di  Qata</t>
  </si>
  <si>
    <t>VKUPNO</t>
  </si>
  <si>
    <t xml:space="preserve">% </t>
  </si>
  <si>
    <t>Ostanato za realizacija do kraj na 2016 godina</t>
  </si>
  <si>
    <t>Realiz</t>
  </si>
  <si>
    <t>don</t>
  </si>
  <si>
    <t>bux</t>
  </si>
  <si>
    <t>kos</t>
  </si>
  <si>
    <t>tot</t>
  </si>
  <si>
    <t xml:space="preserve">Realiz    </t>
  </si>
  <si>
    <t>n1</t>
  </si>
  <si>
    <t>DOTAC</t>
  </si>
  <si>
    <t>DONACI</t>
  </si>
  <si>
    <t>bux 785</t>
  </si>
  <si>
    <t>MB</t>
  </si>
  <si>
    <t>vetfinaci</t>
  </si>
  <si>
    <t>bux 787</t>
  </si>
  <si>
    <t>SE</t>
  </si>
  <si>
    <t>Ostanato za realizacija do kraj na  godina</t>
  </si>
  <si>
    <t>Transferi od drugi nivoa na vlast</t>
  </si>
  <si>
    <t xml:space="preserve">Te hyra nga prona </t>
  </si>
  <si>
    <t xml:space="preserve">TOTAL TE HYRAT  KAPITALE </t>
  </si>
  <si>
    <t>Transfe nga nivele tjera qeveritar</t>
  </si>
  <si>
    <t>shp</t>
  </si>
  <si>
    <t>hyr</t>
  </si>
  <si>
    <t>S15</t>
  </si>
  <si>
    <t>SAL</t>
  </si>
  <si>
    <t>gjithsej</t>
  </si>
  <si>
    <t xml:space="preserve">Ovlasteno lice (pe~at i potpis): </t>
  </si>
  <si>
    <t xml:space="preserve"> Глоби, судски и административни такси</t>
  </si>
  <si>
    <t xml:space="preserve"> Тaksi i nadomestoci</t>
  </si>
  <si>
    <t>Материјали и ситен инвентар</t>
  </si>
  <si>
    <t>doT</t>
  </si>
  <si>
    <t>v1-va</t>
  </si>
  <si>
    <t xml:space="preserve">  mob   071332960</t>
  </si>
  <si>
    <t xml:space="preserve">Ime i prezime i tel.broj                                                           ]azim    ]ormemeti   tel  046-831-196  </t>
  </si>
  <si>
    <t>deri  ne fund te  viti  2022</t>
  </si>
  <si>
    <t>PAGESA KAMATE</t>
  </si>
  <si>
    <t xml:space="preserve">Zbirni prihodi i rashodi - </t>
  </si>
  <si>
    <t>DOMA[NO ZADO@UVAWE</t>
  </si>
  <si>
    <t>drugo  doma{no zdol`uvaw e</t>
  </si>
  <si>
    <t>KAMATNI PLAA]AWA</t>
  </si>
  <si>
    <t xml:space="preserve">Kamatni pla}awa kon kreditori </t>
  </si>
  <si>
    <t xml:space="preserve">Buxet za  2023godina </t>
  </si>
  <si>
    <t xml:space="preserve">Namenska dotacija za2023 godina </t>
  </si>
  <si>
    <t>Samofinansira~ki aktivnosti za2023godina</t>
  </si>
  <si>
    <t>Donacii za 2023godina</t>
  </si>
  <si>
    <t xml:space="preserve">Krediti za 2023 godina </t>
  </si>
  <si>
    <t xml:space="preserve">Koslidiran  Buxet za  2023godina </t>
  </si>
  <si>
    <t>Huazime ne vend</t>
  </si>
  <si>
    <t>Huazum ne vend</t>
  </si>
  <si>
    <t>Zbirni prihodi i rashodi -                                                               Kvartal K-4</t>
  </si>
  <si>
    <t>Buxheti  themelor   viti  2023</t>
  </si>
  <si>
    <t>Aktivitete vetfinasuese  viti  2023</t>
  </si>
  <si>
    <t>Krediti  viti  2023</t>
  </si>
  <si>
    <t>Gjithsej   viti  2023</t>
  </si>
  <si>
    <t>Dotacionet  e qellimta     viti  2023</t>
  </si>
  <si>
    <t>Donacine   viti  2023</t>
  </si>
  <si>
    <t>deri  ne fund te  viti  2023</t>
  </si>
  <si>
    <t>JK</t>
  </si>
  <si>
    <t>785-70</t>
  </si>
  <si>
    <t>785-12</t>
  </si>
  <si>
    <t>prihodi  od 2023godina</t>
  </si>
  <si>
    <t>dot</t>
  </si>
  <si>
    <t>hyrat  2023</t>
  </si>
  <si>
    <t>Buxheti  themelor  i  2023</t>
  </si>
  <si>
    <t>Dotacionet  e   i  2023</t>
  </si>
  <si>
    <t xml:space="preserve"> sredstva od  s*2022</t>
  </si>
  <si>
    <t xml:space="preserve"> 2023godina</t>
  </si>
  <si>
    <t xml:space="preserve"> 2023godina </t>
  </si>
  <si>
    <t xml:space="preserve">О.Buxet za  </t>
  </si>
  <si>
    <t>mjete finasiar shfritezuara nga  S* 2022</t>
  </si>
  <si>
    <t>TEPRICA E TË HYRAVE (SALDO  2023</t>
  </si>
  <si>
    <t>X1</t>
  </si>
  <si>
    <t>785-50</t>
  </si>
  <si>
    <t xml:space="preserve">  Kvartal K-4</t>
  </si>
  <si>
    <t xml:space="preserve">Kvartalen izve{taj za izvr{uvaweto na buxetot za op{tina DEBAR za izve{tajniot period (kumulativno) za kvartal K 1  od 01,01,2023_  godina do 31,12,2023godina </t>
  </si>
  <si>
    <t xml:space="preserve">Izve{taen period : od_01,01,2023 Godina do 31.12,2023godina                        </t>
  </si>
  <si>
    <t>Datum na podnesuvawe na izve{tajot:14,01,2024  godina,</t>
  </si>
  <si>
    <t>31.12.23</t>
  </si>
  <si>
    <t>сал 202</t>
  </si>
  <si>
    <t>Raporti  kuartali   K4  per  realizimin e Buxhetit  Komuna  DIBER  per vitin 2023  prej   01.01.2023  deri  31.12..2023</t>
  </si>
  <si>
    <t xml:space="preserve">Periudha raportuese :prej  _01,01,2022deri me 31.12,2023                </t>
  </si>
  <si>
    <t>Data e perpilimit te raportit         14, :01,24</t>
  </si>
  <si>
    <t>gjithsej kuartal  4  2023</t>
  </si>
  <si>
    <t>Gjithsej shp.K4   2023</t>
  </si>
  <si>
    <t>Pagesa  e kamatave  kreditoreve ( M,FIN)</t>
  </si>
  <si>
    <t>SAL 2023</t>
  </si>
  <si>
    <t>pen</t>
  </si>
  <si>
    <t>sn</t>
  </si>
  <si>
    <t>rr 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</si>
</sst>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0"/>
    <numFmt numFmtId="189" formatCode="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#,##0.0"/>
    <numFmt numFmtId="198" formatCode="#,##0&quot;   &quot;"/>
    <numFmt numFmtId="199" formatCode="#,##0.0&quot;   &quot;"/>
    <numFmt numFmtId="200" formatCode="#,##0.00&quot;   &quot;"/>
    <numFmt numFmtId="201" formatCode="[$-409]dddd\,\ mmmm\ d\,\ yyyy"/>
    <numFmt numFmtId="202" formatCode="[$-409]h:mm:ss\ AM/PM"/>
    <numFmt numFmtId="203" formatCode="00000"/>
    <numFmt numFmtId="204" formatCode="[$-409]dddd\,\ d\ mmmm\,\ yyyy"/>
  </numFmts>
  <fonts count="104">
    <font>
      <sz val="10"/>
      <name val="MAC C Times"/>
      <family val="0"/>
    </font>
    <font>
      <sz val="10"/>
      <name val="Arial"/>
      <family val="2"/>
    </font>
    <font>
      <sz val="9"/>
      <color indexed="8"/>
      <name val="MAC C Swiss"/>
      <family val="2"/>
    </font>
    <font>
      <sz val="8"/>
      <color indexed="8"/>
      <name val="MAC C Swiss"/>
      <family val="2"/>
    </font>
    <font>
      <u val="single"/>
      <sz val="10"/>
      <color indexed="12"/>
      <name val="MAC C Times"/>
      <family val="1"/>
    </font>
    <font>
      <u val="single"/>
      <sz val="10"/>
      <color indexed="36"/>
      <name val="MAC C Times"/>
      <family val="1"/>
    </font>
    <font>
      <b/>
      <sz val="8"/>
      <name val="MAC C Swiss"/>
      <family val="2"/>
    </font>
    <font>
      <sz val="8"/>
      <name val="MAC C Times"/>
      <family val="1"/>
    </font>
    <font>
      <sz val="8"/>
      <color indexed="8"/>
      <name val="Arial"/>
      <family val="2"/>
    </font>
    <font>
      <b/>
      <sz val="8"/>
      <color indexed="8"/>
      <name val="MAC C Swiss"/>
      <family val="2"/>
    </font>
    <font>
      <b/>
      <u val="single"/>
      <sz val="8"/>
      <name val="MAC C Swiss"/>
      <family val="2"/>
    </font>
    <font>
      <b/>
      <u val="double"/>
      <sz val="8"/>
      <name val="MAC C Swiss"/>
      <family val="2"/>
    </font>
    <font>
      <b/>
      <i/>
      <sz val="8"/>
      <color indexed="8"/>
      <name val="MAC C Swiss"/>
      <family val="2"/>
    </font>
    <font>
      <b/>
      <i/>
      <u val="single"/>
      <sz val="8"/>
      <color indexed="8"/>
      <name val="MAC C Swiss"/>
      <family val="2"/>
    </font>
    <font>
      <i/>
      <sz val="8"/>
      <color indexed="8"/>
      <name val="Arial"/>
      <family val="2"/>
    </font>
    <font>
      <i/>
      <sz val="8"/>
      <name val="MAC C Times"/>
      <family val="1"/>
    </font>
    <font>
      <i/>
      <sz val="8"/>
      <color indexed="8"/>
      <name val="MAC C Swiss"/>
      <family val="2"/>
    </font>
    <font>
      <b/>
      <sz val="8"/>
      <color indexed="8"/>
      <name val="Arial"/>
      <family val="2"/>
    </font>
    <font>
      <b/>
      <sz val="8"/>
      <name val="MAC C Times"/>
      <family val="1"/>
    </font>
    <font>
      <b/>
      <u val="single"/>
      <sz val="8"/>
      <color indexed="8"/>
      <name val="MAC C Swiss"/>
      <family val="2"/>
    </font>
    <font>
      <b/>
      <sz val="14"/>
      <name val="MAC C Swiss"/>
      <family val="2"/>
    </font>
    <font>
      <b/>
      <sz val="11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name val="MAC C Swiss"/>
      <family val="2"/>
    </font>
    <font>
      <sz val="10"/>
      <color indexed="8"/>
      <name val="MAC C Times"/>
      <family val="1"/>
    </font>
    <font>
      <b/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b/>
      <sz val="12"/>
      <name val="Albanian"/>
      <family val="0"/>
    </font>
    <font>
      <sz val="8"/>
      <name val="Albanian"/>
      <family val="0"/>
    </font>
    <font>
      <b/>
      <sz val="11"/>
      <name val="Albanian"/>
      <family val="0"/>
    </font>
    <font>
      <b/>
      <sz val="8"/>
      <name val="Albanian"/>
      <family val="0"/>
    </font>
    <font>
      <b/>
      <sz val="14"/>
      <name val="Albanian"/>
      <family val="0"/>
    </font>
    <font>
      <sz val="10"/>
      <name val="Albanian"/>
      <family val="0"/>
    </font>
    <font>
      <b/>
      <sz val="14"/>
      <color indexed="8"/>
      <name val="Albanian"/>
      <family val="0"/>
    </font>
    <font>
      <b/>
      <sz val="10"/>
      <name val="Garamond"/>
      <family val="1"/>
    </font>
    <font>
      <sz val="8"/>
      <color indexed="8"/>
      <name val="Albanian"/>
      <family val="0"/>
    </font>
    <font>
      <b/>
      <u val="single"/>
      <sz val="8"/>
      <name val="Albanian"/>
      <family val="0"/>
    </font>
    <font>
      <b/>
      <u val="double"/>
      <sz val="8"/>
      <name val="Albanian"/>
      <family val="0"/>
    </font>
    <font>
      <sz val="10"/>
      <name val="Garamond"/>
      <family val="1"/>
    </font>
    <font>
      <b/>
      <u val="single"/>
      <sz val="12"/>
      <color indexed="8"/>
      <name val="Garamond"/>
      <family val="1"/>
    </font>
    <font>
      <b/>
      <i/>
      <sz val="20"/>
      <name val="Garamond"/>
      <family val="1"/>
    </font>
    <font>
      <sz val="11"/>
      <name val="MAC C Times"/>
      <family val="1"/>
    </font>
    <font>
      <b/>
      <sz val="8"/>
      <color indexed="8"/>
      <name val="Albanian"/>
      <family val="0"/>
    </font>
    <font>
      <u val="single"/>
      <sz val="9"/>
      <color indexed="8"/>
      <name val="MAC C Swiss"/>
      <family val="2"/>
    </font>
    <font>
      <sz val="9"/>
      <name val="Garamond"/>
      <family val="1"/>
    </font>
    <font>
      <sz val="9"/>
      <name val="Albanian"/>
      <family val="0"/>
    </font>
    <font>
      <sz val="9"/>
      <name val="Arial"/>
      <family val="2"/>
    </font>
    <font>
      <b/>
      <sz val="8"/>
      <name val="Garamond"/>
      <family val="1"/>
    </font>
    <font>
      <b/>
      <sz val="9"/>
      <name val="Garamond"/>
      <family val="1"/>
    </font>
    <font>
      <sz val="8"/>
      <color indexed="8"/>
      <name val="Garamond"/>
      <family val="1"/>
    </font>
    <font>
      <sz val="8"/>
      <name val="Garamond"/>
      <family val="1"/>
    </font>
    <font>
      <b/>
      <i/>
      <sz val="14"/>
      <name val="Garamond"/>
      <family val="1"/>
    </font>
    <font>
      <sz val="12"/>
      <color indexed="8"/>
      <name val="Garamond"/>
      <family val="1"/>
    </font>
    <font>
      <b/>
      <sz val="12"/>
      <name val="Garamond"/>
      <family val="1"/>
    </font>
    <font>
      <sz val="8"/>
      <name val="MAC C Swiss"/>
      <family val="2"/>
    </font>
    <font>
      <b/>
      <i/>
      <u val="single"/>
      <sz val="8"/>
      <name val="MAC C Swiss"/>
      <family val="2"/>
    </font>
    <font>
      <b/>
      <i/>
      <sz val="8"/>
      <name val="MAC C Swiss"/>
      <family val="2"/>
    </font>
    <font>
      <b/>
      <sz val="10"/>
      <name val="Albanian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SansSerif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Times Sqip"/>
      <family val="0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88" fontId="8" fillId="0" borderId="11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/>
    </xf>
    <xf numFmtId="188" fontId="8" fillId="0" borderId="13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11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8" fontId="8" fillId="0" borderId="17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wrapText="1"/>
    </xf>
    <xf numFmtId="188" fontId="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8" fontId="14" fillId="33" borderId="20" xfId="0" applyNumberFormat="1" applyFont="1" applyFill="1" applyBorder="1" applyAlignment="1">
      <alignment horizontal="right" wrapText="1"/>
    </xf>
    <xf numFmtId="0" fontId="15" fillId="34" borderId="15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right"/>
    </xf>
    <xf numFmtId="3" fontId="15" fillId="34" borderId="15" xfId="0" applyNumberFormat="1" applyFont="1" applyFill="1" applyBorder="1" applyAlignment="1">
      <alignment horizontal="right"/>
    </xf>
    <xf numFmtId="0" fontId="15" fillId="34" borderId="0" xfId="0" applyFont="1" applyFill="1" applyAlignment="1">
      <alignment/>
    </xf>
    <xf numFmtId="188" fontId="8" fillId="0" borderId="20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188" fontId="14" fillId="33" borderId="20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188" fontId="17" fillId="33" borderId="20" xfId="0" applyNumberFormat="1" applyFont="1" applyFill="1" applyBorder="1" applyAlignment="1">
      <alignment horizontal="right" wrapText="1"/>
    </xf>
    <xf numFmtId="0" fontId="18" fillId="34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3" fontId="18" fillId="34" borderId="15" xfId="0" applyNumberFormat="1" applyFont="1" applyFill="1" applyBorder="1" applyAlignment="1">
      <alignment horizontal="right"/>
    </xf>
    <xf numFmtId="0" fontId="18" fillId="34" borderId="15" xfId="0" applyFont="1" applyFill="1" applyBorder="1" applyAlignment="1">
      <alignment horizontal="right"/>
    </xf>
    <xf numFmtId="0" fontId="18" fillId="34" borderId="0" xfId="0" applyFont="1" applyFill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21" xfId="0" applyFont="1" applyFill="1" applyBorder="1" applyAlignment="1">
      <alignment horizontal="left" vertical="center"/>
    </xf>
    <xf numFmtId="188" fontId="8" fillId="33" borderId="20" xfId="0" applyNumberFormat="1" applyFont="1" applyFill="1" applyBorder="1" applyAlignment="1">
      <alignment horizontal="right" wrapText="1"/>
    </xf>
    <xf numFmtId="0" fontId="7" fillId="34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3" fontId="7" fillId="34" borderId="15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88" fontId="8" fillId="0" borderId="22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189" fontId="8" fillId="0" borderId="15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18" fillId="0" borderId="0" xfId="0" applyFont="1" applyAlignment="1">
      <alignment/>
    </xf>
    <xf numFmtId="0" fontId="7" fillId="0" borderId="24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189" fontId="8" fillId="0" borderId="26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6" fillId="0" borderId="0" xfId="57" applyFont="1" applyBorder="1" applyAlignment="1">
      <alignment horizontal="left" wrapText="1"/>
      <protection/>
    </xf>
    <xf numFmtId="0" fontId="20" fillId="0" borderId="0" xfId="57" applyFont="1" applyBorder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center" wrapText="1"/>
      <protection/>
    </xf>
    <xf numFmtId="0" fontId="18" fillId="0" borderId="0" xfId="57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wrapText="1"/>
    </xf>
    <xf numFmtId="188" fontId="27" fillId="0" borderId="0" xfId="0" applyNumberFormat="1" applyFont="1" applyFill="1" applyBorder="1" applyAlignment="1">
      <alignment horizontal="center" wrapText="1"/>
    </xf>
    <xf numFmtId="3" fontId="20" fillId="0" borderId="0" xfId="57" applyNumberFormat="1" applyFont="1" applyBorder="1" applyAlignment="1">
      <alignment wrapText="1"/>
      <protection/>
    </xf>
    <xf numFmtId="3" fontId="13" fillId="0" borderId="21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horizontal="right" wrapText="1"/>
    </xf>
    <xf numFmtId="0" fontId="15" fillId="34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18" fillId="34" borderId="14" xfId="0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 horizontal="left" vertical="center"/>
    </xf>
    <xf numFmtId="3" fontId="16" fillId="34" borderId="15" xfId="0" applyNumberFormat="1" applyFont="1" applyFill="1" applyBorder="1" applyAlignment="1">
      <alignment horizontal="right" wrapText="1"/>
    </xf>
    <xf numFmtId="3" fontId="9" fillId="34" borderId="15" xfId="0" applyNumberFormat="1" applyFont="1" applyFill="1" applyBorder="1" applyAlignment="1">
      <alignment horizontal="right" wrapText="1"/>
    </xf>
    <xf numFmtId="3" fontId="3" fillId="34" borderId="15" xfId="0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3" xfId="0" applyNumberFormat="1" applyFont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1" fontId="7" fillId="0" borderId="15" xfId="0" applyNumberFormat="1" applyFont="1" applyBorder="1" applyAlignment="1">
      <alignment/>
    </xf>
    <xf numFmtId="0" fontId="28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left" wrapText="1"/>
      <protection/>
    </xf>
    <xf numFmtId="0" fontId="29" fillId="0" borderId="0" xfId="0" applyFont="1" applyAlignment="1">
      <alignment/>
    </xf>
    <xf numFmtId="0" fontId="30" fillId="0" borderId="0" xfId="57" applyFont="1" applyBorder="1" applyAlignment="1">
      <alignment horizontal="left"/>
      <protection/>
    </xf>
    <xf numFmtId="0" fontId="28" fillId="0" borderId="0" xfId="57" applyFont="1" applyBorder="1" applyAlignment="1">
      <alignment horizontal="left"/>
      <protection/>
    </xf>
    <xf numFmtId="0" fontId="31" fillId="0" borderId="0" xfId="57" applyFont="1" applyBorder="1" applyAlignment="1">
      <alignment horizontal="left"/>
      <protection/>
    </xf>
    <xf numFmtId="0" fontId="29" fillId="0" borderId="0" xfId="0" applyFont="1" applyAlignment="1">
      <alignment/>
    </xf>
    <xf numFmtId="0" fontId="32" fillId="0" borderId="0" xfId="57" applyFont="1" applyBorder="1" applyAlignment="1">
      <alignment wrapText="1"/>
      <protection/>
    </xf>
    <xf numFmtId="0" fontId="33" fillId="0" borderId="0" xfId="0" applyFont="1" applyBorder="1" applyAlignment="1">
      <alignment/>
    </xf>
    <xf numFmtId="3" fontId="32" fillId="0" borderId="0" xfId="57" applyNumberFormat="1" applyFont="1" applyBorder="1" applyAlignment="1">
      <alignment wrapText="1"/>
      <protection/>
    </xf>
    <xf numFmtId="0" fontId="31" fillId="0" borderId="0" xfId="57" applyFont="1" applyBorder="1" applyAlignment="1">
      <alignment horizontal="left" wrapText="1"/>
      <protection/>
    </xf>
    <xf numFmtId="0" fontId="30" fillId="0" borderId="0" xfId="57" applyFont="1" applyBorder="1" applyAlignment="1">
      <alignment wrapText="1"/>
      <protection/>
    </xf>
    <xf numFmtId="0" fontId="34" fillId="0" borderId="29" xfId="0" applyFont="1" applyFill="1" applyBorder="1" applyAlignment="1">
      <alignment horizontal="left" vertical="center"/>
    </xf>
    <xf numFmtId="0" fontId="35" fillId="0" borderId="34" xfId="0" applyFont="1" applyBorder="1" applyAlignment="1">
      <alignment horizontal="left"/>
    </xf>
    <xf numFmtId="0" fontId="35" fillId="0" borderId="35" xfId="0" applyFont="1" applyBorder="1" applyAlignment="1">
      <alignment horizontal="center"/>
    </xf>
    <xf numFmtId="198" fontId="35" fillId="0" borderId="36" xfId="0" applyNumberFormat="1" applyFont="1" applyFill="1" applyBorder="1" applyAlignment="1">
      <alignment horizontal="right" vertical="center"/>
    </xf>
    <xf numFmtId="0" fontId="35" fillId="0" borderId="36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5" fillId="34" borderId="37" xfId="0" applyFont="1" applyFill="1" applyBorder="1" applyAlignment="1">
      <alignment horizontal="left"/>
    </xf>
    <xf numFmtId="0" fontId="39" fillId="0" borderId="38" xfId="0" applyFont="1" applyBorder="1" applyAlignment="1">
      <alignment horizontal="right" vertical="top"/>
    </xf>
    <xf numFmtId="0" fontId="39" fillId="0" borderId="39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5" fillId="0" borderId="37" xfId="0" applyFont="1" applyFill="1" applyBorder="1" applyAlignment="1">
      <alignment horizontal="left"/>
    </xf>
    <xf numFmtId="0" fontId="39" fillId="0" borderId="41" xfId="0" applyFont="1" applyBorder="1" applyAlignment="1">
      <alignment horizontal="left" vertical="top" wrapText="1"/>
    </xf>
    <xf numFmtId="188" fontId="40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vertical="center" wrapText="1"/>
    </xf>
    <xf numFmtId="188" fontId="9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29" fillId="0" borderId="15" xfId="0" applyFont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 vertical="center"/>
    </xf>
    <xf numFmtId="188" fontId="3" fillId="0" borderId="13" xfId="0" applyNumberFormat="1" applyFont="1" applyFill="1" applyBorder="1" applyAlignment="1" applyProtection="1">
      <alignment vertical="center" wrapText="1"/>
      <protection locked="0"/>
    </xf>
    <xf numFmtId="188" fontId="1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189" fontId="8" fillId="0" borderId="0" xfId="0" applyNumberFormat="1" applyFont="1" applyFill="1" applyBorder="1" applyAlignment="1">
      <alignment horizontal="right" wrapText="1"/>
    </xf>
    <xf numFmtId="3" fontId="28" fillId="0" borderId="0" xfId="57" applyNumberFormat="1" applyFont="1" applyBorder="1" applyAlignment="1">
      <alignment horizontal="left" wrapText="1"/>
      <protection/>
    </xf>
    <xf numFmtId="3" fontId="30" fillId="0" borderId="0" xfId="57" applyNumberFormat="1" applyFont="1" applyBorder="1" applyAlignment="1">
      <alignment horizontal="left"/>
      <protection/>
    </xf>
    <xf numFmtId="3" fontId="33" fillId="0" borderId="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98" fontId="35" fillId="0" borderId="0" xfId="0" applyNumberFormat="1" applyFont="1" applyFill="1" applyBorder="1" applyAlignment="1">
      <alignment horizontal="right" vertical="center"/>
    </xf>
    <xf numFmtId="0" fontId="43" fillId="0" borderId="32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0" fontId="29" fillId="0" borderId="42" xfId="0" applyFont="1" applyBorder="1" applyAlignment="1">
      <alignment/>
    </xf>
    <xf numFmtId="188" fontId="2" fillId="0" borderId="0" xfId="0" applyNumberFormat="1" applyFont="1" applyFill="1" applyBorder="1" applyAlignment="1" applyProtection="1">
      <alignment vertical="center" wrapText="1"/>
      <protection locked="0"/>
    </xf>
    <xf numFmtId="188" fontId="44" fillId="0" borderId="0" xfId="0" applyNumberFormat="1" applyFont="1" applyFill="1" applyBorder="1" applyAlignment="1" applyProtection="1">
      <alignment vertical="center" wrapText="1"/>
      <protection locked="0"/>
    </xf>
    <xf numFmtId="198" fontId="45" fillId="0" borderId="15" xfId="0" applyNumberFormat="1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1" fontId="7" fillId="34" borderId="0" xfId="0" applyNumberFormat="1" applyFont="1" applyFill="1" applyAlignment="1">
      <alignment/>
    </xf>
    <xf numFmtId="0" fontId="18" fillId="34" borderId="15" xfId="0" applyFont="1" applyFill="1" applyBorder="1" applyAlignment="1">
      <alignment/>
    </xf>
    <xf numFmtId="0" fontId="39" fillId="34" borderId="37" xfId="0" applyFont="1" applyFill="1" applyBorder="1" applyAlignment="1">
      <alignment horizontal="left"/>
    </xf>
    <xf numFmtId="188" fontId="17" fillId="33" borderId="43" xfId="0" applyNumberFormat="1" applyFont="1" applyFill="1" applyBorder="1" applyAlignment="1">
      <alignment horizontal="right" wrapText="1"/>
    </xf>
    <xf numFmtId="0" fontId="18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 horizontal="right" wrapText="1"/>
    </xf>
    <xf numFmtId="198" fontId="49" fillId="0" borderId="0" xfId="0" applyNumberFormat="1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center" vertical="center" wrapText="1"/>
    </xf>
    <xf numFmtId="3" fontId="18" fillId="34" borderId="23" xfId="0" applyNumberFormat="1" applyFont="1" applyFill="1" applyBorder="1" applyAlignment="1">
      <alignment horizontal="right"/>
    </xf>
    <xf numFmtId="0" fontId="18" fillId="34" borderId="23" xfId="0" applyFont="1" applyFill="1" applyBorder="1" applyAlignment="1">
      <alignment horizontal="right"/>
    </xf>
    <xf numFmtId="3" fontId="18" fillId="34" borderId="14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3" fontId="7" fillId="34" borderId="23" xfId="0" applyNumberFormat="1" applyFont="1" applyFill="1" applyBorder="1" applyAlignment="1">
      <alignment horizontal="right"/>
    </xf>
    <xf numFmtId="3" fontId="7" fillId="34" borderId="32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horizontal="right" vertical="center"/>
    </xf>
    <xf numFmtId="188" fontId="8" fillId="34" borderId="20" xfId="0" applyNumberFormat="1" applyFont="1" applyFill="1" applyBorder="1" applyAlignment="1">
      <alignment horizontal="right" wrapText="1"/>
    </xf>
    <xf numFmtId="0" fontId="9" fillId="34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3" fontId="3" fillId="34" borderId="14" xfId="0" applyNumberFormat="1" applyFont="1" applyFill="1" applyBorder="1" applyAlignment="1">
      <alignment horizontal="right" wrapText="1"/>
    </xf>
    <xf numFmtId="0" fontId="42" fillId="0" borderId="15" xfId="0" applyFont="1" applyBorder="1" applyAlignment="1">
      <alignment/>
    </xf>
    <xf numFmtId="3" fontId="3" fillId="0" borderId="33" xfId="0" applyNumberFormat="1" applyFont="1" applyBorder="1" applyAlignment="1">
      <alignment horizontal="left" vertical="top"/>
    </xf>
    <xf numFmtId="1" fontId="7" fillId="34" borderId="15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44" xfId="0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33" xfId="0" applyFont="1" applyBorder="1" applyAlignment="1">
      <alignment horizontal="left" vertical="top"/>
    </xf>
    <xf numFmtId="188" fontId="8" fillId="0" borderId="25" xfId="0" applyNumberFormat="1" applyFont="1" applyFill="1" applyBorder="1" applyAlignment="1">
      <alignment horizontal="right" wrapText="1"/>
    </xf>
    <xf numFmtId="1" fontId="7" fillId="0" borderId="26" xfId="0" applyNumberFormat="1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35" fillId="0" borderId="45" xfId="0" applyFont="1" applyBorder="1" applyAlignment="1">
      <alignment horizontal="right" vertical="center" wrapText="1"/>
    </xf>
    <xf numFmtId="0" fontId="51" fillId="0" borderId="46" xfId="0" applyFont="1" applyBorder="1" applyAlignment="1">
      <alignment/>
    </xf>
    <xf numFmtId="3" fontId="36" fillId="0" borderId="26" xfId="0" applyNumberFormat="1" applyFont="1" applyBorder="1" applyAlignment="1">
      <alignment horizontal="center" vertical="center" wrapText="1"/>
    </xf>
    <xf numFmtId="3" fontId="36" fillId="0" borderId="42" xfId="0" applyNumberFormat="1" applyFont="1" applyBorder="1" applyAlignment="1">
      <alignment horizontal="center" vertical="center" wrapText="1"/>
    </xf>
    <xf numFmtId="198" fontId="35" fillId="0" borderId="23" xfId="0" applyNumberFormat="1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9" fillId="0" borderId="47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/>
    </xf>
    <xf numFmtId="1" fontId="46" fillId="0" borderId="15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48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49" xfId="0" applyFont="1" applyBorder="1" applyAlignment="1">
      <alignment/>
    </xf>
    <xf numFmtId="0" fontId="47" fillId="0" borderId="13" xfId="0" applyFont="1" applyBorder="1" applyAlignment="1">
      <alignment horizontal="center"/>
    </xf>
    <xf numFmtId="3" fontId="47" fillId="0" borderId="49" xfId="0" applyNumberFormat="1" applyFont="1" applyBorder="1" applyAlignment="1">
      <alignment/>
    </xf>
    <xf numFmtId="0" fontId="47" fillId="0" borderId="49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3" fontId="9" fillId="35" borderId="44" xfId="0" applyNumberFormat="1" applyFont="1" applyFill="1" applyBorder="1" applyAlignment="1">
      <alignment horizontal="right" vertical="center"/>
    </xf>
    <xf numFmtId="3" fontId="7" fillId="36" borderId="15" xfId="0" applyNumberFormat="1" applyFont="1" applyFill="1" applyBorder="1" applyAlignment="1">
      <alignment horizontal="right"/>
    </xf>
    <xf numFmtId="3" fontId="15" fillId="36" borderId="15" xfId="0" applyNumberFormat="1" applyFont="1" applyFill="1" applyBorder="1" applyAlignment="1">
      <alignment horizontal="right"/>
    </xf>
    <xf numFmtId="3" fontId="18" fillId="36" borderId="15" xfId="0" applyNumberFormat="1" applyFont="1" applyFill="1" applyBorder="1" applyAlignment="1">
      <alignment horizontal="right"/>
    </xf>
    <xf numFmtId="3" fontId="12" fillId="35" borderId="21" xfId="0" applyNumberFormat="1" applyFont="1" applyFill="1" applyBorder="1" applyAlignment="1">
      <alignment horizontal="right" vertical="center"/>
    </xf>
    <xf numFmtId="3" fontId="7" fillId="36" borderId="19" xfId="0" applyNumberFormat="1" applyFont="1" applyFill="1" applyBorder="1" applyAlignment="1">
      <alignment horizontal="right"/>
    </xf>
    <xf numFmtId="3" fontId="7" fillId="36" borderId="18" xfId="0" applyNumberFormat="1" applyFont="1" applyFill="1" applyBorder="1" applyAlignment="1">
      <alignment horizontal="right"/>
    </xf>
    <xf numFmtId="0" fontId="7" fillId="36" borderId="19" xfId="0" applyFont="1" applyFill="1" applyBorder="1" applyAlignment="1">
      <alignment horizontal="right"/>
    </xf>
    <xf numFmtId="188" fontId="14" fillId="0" borderId="20" xfId="0" applyNumberFormat="1" applyFont="1" applyFill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 wrapText="1"/>
    </xf>
    <xf numFmtId="3" fontId="57" fillId="35" borderId="21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vertical="center"/>
    </xf>
    <xf numFmtId="0" fontId="39" fillId="0" borderId="26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3" fontId="60" fillId="0" borderId="15" xfId="0" applyNumberFormat="1" applyFont="1" applyBorder="1" applyAlignment="1">
      <alignment horizontal="right"/>
    </xf>
    <xf numFmtId="0" fontId="59" fillId="0" borderId="11" xfId="0" applyFont="1" applyBorder="1" applyAlignment="1">
      <alignment horizontal="center"/>
    </xf>
    <xf numFmtId="3" fontId="60" fillId="0" borderId="15" xfId="0" applyNumberFormat="1" applyFont="1" applyFill="1" applyBorder="1" applyAlignment="1">
      <alignment horizontal="right"/>
    </xf>
    <xf numFmtId="3" fontId="7" fillId="36" borderId="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 vertical="top"/>
      <protection/>
    </xf>
    <xf numFmtId="0" fontId="0" fillId="0" borderId="50" xfId="0" applyFont="1" applyBorder="1" applyAlignment="1" applyProtection="1">
      <alignment vertical="top"/>
      <protection locked="0"/>
    </xf>
    <xf numFmtId="0" fontId="25" fillId="0" borderId="15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3" fontId="61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>
      <alignment/>
    </xf>
    <xf numFmtId="3" fontId="15" fillId="36" borderId="0" xfId="0" applyNumberFormat="1" applyFont="1" applyFill="1" applyAlignment="1">
      <alignment/>
    </xf>
    <xf numFmtId="0" fontId="60" fillId="0" borderId="2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2" fontId="20" fillId="0" borderId="0" xfId="57" applyNumberFormat="1" applyFont="1" applyBorder="1" applyAlignment="1">
      <alignment wrapText="1"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2" fillId="0" borderId="23" xfId="0" applyFont="1" applyBorder="1" applyAlignment="1">
      <alignment/>
    </xf>
    <xf numFmtId="0" fontId="62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Alignment="1">
      <alignment/>
    </xf>
    <xf numFmtId="198" fontId="35" fillId="0" borderId="39" xfId="0" applyNumberFormat="1" applyFont="1" applyFill="1" applyBorder="1" applyAlignment="1">
      <alignment horizontal="right" vertical="center"/>
    </xf>
    <xf numFmtId="198" fontId="45" fillId="0" borderId="46" xfId="0" applyNumberFormat="1" applyFont="1" applyFill="1" applyBorder="1" applyAlignment="1">
      <alignment horizontal="right" vertical="center"/>
    </xf>
    <xf numFmtId="0" fontId="58" fillId="0" borderId="32" xfId="0" applyFont="1" applyBorder="1" applyAlignment="1">
      <alignment horizontal="left"/>
    </xf>
    <xf numFmtId="0" fontId="41" fillId="0" borderId="53" xfId="0" applyFont="1" applyBorder="1" applyAlignment="1">
      <alignment/>
    </xf>
    <xf numFmtId="0" fontId="32" fillId="0" borderId="54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3" fontId="55" fillId="0" borderId="1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 horizontal="center" wrapText="1"/>
    </xf>
    <xf numFmtId="3" fontId="56" fillId="0" borderId="21" xfId="0" applyNumberFormat="1" applyFont="1" applyFill="1" applyBorder="1" applyAlignment="1">
      <alignment horizontal="left" vertical="center"/>
    </xf>
    <xf numFmtId="3" fontId="7" fillId="0" borderId="5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right" vertical="center"/>
    </xf>
    <xf numFmtId="3" fontId="57" fillId="38" borderId="21" xfId="0" applyNumberFormat="1" applyFont="1" applyFill="1" applyBorder="1" applyAlignment="1">
      <alignment horizontal="right" vertical="center"/>
    </xf>
    <xf numFmtId="3" fontId="12" fillId="39" borderId="21" xfId="0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left" vertical="center"/>
    </xf>
    <xf numFmtId="0" fontId="23" fillId="0" borderId="56" xfId="0" applyFont="1" applyBorder="1" applyAlignment="1">
      <alignment vertical="center"/>
    </xf>
    <xf numFmtId="1" fontId="23" fillId="0" borderId="15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2" fillId="34" borderId="23" xfId="0" applyNumberFormat="1" applyFont="1" applyFill="1" applyBorder="1" applyAlignment="1">
      <alignment horizontal="right"/>
    </xf>
    <xf numFmtId="3" fontId="18" fillId="34" borderId="32" xfId="0" applyNumberFormat="1" applyFont="1" applyFill="1" applyBorder="1" applyAlignment="1">
      <alignment horizontal="right"/>
    </xf>
    <xf numFmtId="3" fontId="23" fillId="0" borderId="23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2" fillId="34" borderId="15" xfId="0" applyNumberFormat="1" applyFont="1" applyFill="1" applyBorder="1" applyAlignment="1">
      <alignment horizontal="right"/>
    </xf>
    <xf numFmtId="0" fontId="7" fillId="37" borderId="20" xfId="0" applyFont="1" applyFill="1" applyBorder="1" applyAlignment="1">
      <alignment/>
    </xf>
    <xf numFmtId="189" fontId="8" fillId="37" borderId="15" xfId="0" applyNumberFormat="1" applyFont="1" applyFill="1" applyBorder="1" applyAlignment="1">
      <alignment horizontal="right" wrapText="1"/>
    </xf>
    <xf numFmtId="0" fontId="39" fillId="37" borderId="37" xfId="0" applyFont="1" applyFill="1" applyBorder="1" applyAlignment="1">
      <alignment horizontal="left" vertical="top" wrapText="1"/>
    </xf>
    <xf numFmtId="3" fontId="7" fillId="39" borderId="15" xfId="0" applyNumberFormat="1" applyFont="1" applyFill="1" applyBorder="1" applyAlignment="1">
      <alignment horizontal="right"/>
    </xf>
    <xf numFmtId="0" fontId="39" fillId="0" borderId="37" xfId="0" applyFont="1" applyBorder="1" applyAlignment="1">
      <alignment horizontal="left" vertical="top" wrapText="1"/>
    </xf>
    <xf numFmtId="3" fontId="18" fillId="0" borderId="15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23" fillId="34" borderId="23" xfId="0" applyNumberFormat="1" applyFont="1" applyFill="1" applyBorder="1" applyAlignment="1">
      <alignment horizontal="right"/>
    </xf>
    <xf numFmtId="3" fontId="3" fillId="0" borderId="51" xfId="0" applyNumberFormat="1" applyFont="1" applyBorder="1" applyAlignment="1">
      <alignment horizontal="center" vertical="top" wrapText="1"/>
    </xf>
    <xf numFmtId="0" fontId="9" fillId="0" borderId="32" xfId="0" applyFont="1" applyFill="1" applyBorder="1" applyAlignment="1">
      <alignment horizontal="left" vertical="center"/>
    </xf>
    <xf numFmtId="3" fontId="15" fillId="37" borderId="15" xfId="0" applyNumberFormat="1" applyFont="1" applyFill="1" applyBorder="1" applyAlignment="1">
      <alignment horizontal="right"/>
    </xf>
    <xf numFmtId="3" fontId="15" fillId="34" borderId="14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left" vertical="center"/>
    </xf>
    <xf numFmtId="0" fontId="4" fillId="2" borderId="15" xfId="53" applyFill="1" applyBorder="1" applyAlignment="1" applyProtection="1">
      <alignment horizontal="left" vertical="center"/>
      <protection/>
    </xf>
    <xf numFmtId="3" fontId="7" fillId="2" borderId="15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39" borderId="15" xfId="0" applyFont="1" applyFill="1" applyBorder="1" applyAlignment="1">
      <alignment horizontal="left" vertical="center"/>
    </xf>
    <xf numFmtId="203" fontId="31" fillId="0" borderId="0" xfId="57" applyNumberFormat="1" applyFont="1" applyBorder="1" applyAlignment="1" applyProtection="1">
      <alignment horizontal="left"/>
      <protection/>
    </xf>
    <xf numFmtId="0" fontId="8" fillId="40" borderId="15" xfId="0" applyFont="1" applyFill="1" applyBorder="1" applyAlignment="1">
      <alignment horizontal="left" vertical="center"/>
    </xf>
    <xf numFmtId="0" fontId="39" fillId="40" borderId="0" xfId="0" applyFont="1" applyFill="1" applyBorder="1" applyAlignment="1">
      <alignment horizontal="left" vertical="top" wrapText="1"/>
    </xf>
    <xf numFmtId="3" fontId="3" fillId="40" borderId="15" xfId="0" applyNumberFormat="1" applyFont="1" applyFill="1" applyBorder="1" applyAlignment="1">
      <alignment horizontal="right" wrapText="1"/>
    </xf>
    <xf numFmtId="0" fontId="39" fillId="0" borderId="0" xfId="0" applyFont="1" applyBorder="1" applyAlignment="1">
      <alignment horizontal="left" vertical="top" wrapText="1"/>
    </xf>
    <xf numFmtId="3" fontId="60" fillId="36" borderId="57" xfId="0" applyNumberFormat="1" applyFont="1" applyFill="1" applyBorder="1" applyAlignment="1">
      <alignment horizontal="right"/>
    </xf>
    <xf numFmtId="3" fontId="60" fillId="41" borderId="27" xfId="0" applyNumberFormat="1" applyFont="1" applyFill="1" applyBorder="1" applyAlignment="1">
      <alignment horizontal="right"/>
    </xf>
    <xf numFmtId="3" fontId="65" fillId="0" borderId="0" xfId="0" applyNumberFormat="1" applyFont="1" applyAlignment="1">
      <alignment horizontal="right"/>
    </xf>
    <xf numFmtId="3" fontId="65" fillId="42" borderId="15" xfId="0" applyNumberFormat="1" applyFont="1" applyFill="1" applyBorder="1" applyAlignment="1">
      <alignment horizontal="right"/>
    </xf>
    <xf numFmtId="3" fontId="65" fillId="0" borderId="23" xfId="0" applyNumberFormat="1" applyFont="1" applyFill="1" applyBorder="1" applyAlignment="1">
      <alignment horizontal="right"/>
    </xf>
    <xf numFmtId="3" fontId="65" fillId="0" borderId="52" xfId="0" applyNumberFormat="1" applyFont="1" applyBorder="1" applyAlignment="1">
      <alignment horizontal="right"/>
    </xf>
    <xf numFmtId="3" fontId="65" fillId="0" borderId="12" xfId="0" applyNumberFormat="1" applyFont="1" applyFill="1" applyBorder="1" applyAlignment="1">
      <alignment horizontal="right"/>
    </xf>
    <xf numFmtId="3" fontId="65" fillId="0" borderId="12" xfId="0" applyNumberFormat="1" applyFont="1" applyBorder="1" applyAlignment="1">
      <alignment horizontal="right"/>
    </xf>
    <xf numFmtId="3" fontId="65" fillId="0" borderId="15" xfId="0" applyNumberFormat="1" applyFont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3" fontId="60" fillId="41" borderId="57" xfId="0" applyNumberFormat="1" applyFont="1" applyFill="1" applyBorder="1" applyAlignment="1">
      <alignment horizontal="right"/>
    </xf>
    <xf numFmtId="3" fontId="65" fillId="0" borderId="15" xfId="0" applyNumberFormat="1" applyFont="1" applyFill="1" applyBorder="1" applyAlignment="1">
      <alignment horizontal="right"/>
    </xf>
    <xf numFmtId="3" fontId="65" fillId="41" borderId="54" xfId="0" applyNumberFormat="1" applyFont="1" applyFill="1" applyBorder="1" applyAlignment="1">
      <alignment horizontal="right"/>
    </xf>
    <xf numFmtId="3" fontId="65" fillId="36" borderId="54" xfId="0" applyNumberFormat="1" applyFont="1" applyFill="1" applyBorder="1" applyAlignment="1">
      <alignment horizontal="right"/>
    </xf>
    <xf numFmtId="3" fontId="65" fillId="0" borderId="19" xfId="0" applyNumberFormat="1" applyFont="1" applyBorder="1" applyAlignment="1">
      <alignment horizontal="right"/>
    </xf>
    <xf numFmtId="3" fontId="60" fillId="0" borderId="12" xfId="0" applyNumberFormat="1" applyFont="1" applyFill="1" applyBorder="1" applyAlignment="1">
      <alignment horizontal="right"/>
    </xf>
    <xf numFmtId="3" fontId="65" fillId="43" borderId="15" xfId="0" applyNumberFormat="1" applyFont="1" applyFill="1" applyBorder="1" applyAlignment="1">
      <alignment horizontal="right"/>
    </xf>
    <xf numFmtId="3" fontId="65" fillId="36" borderId="58" xfId="0" applyNumberFormat="1" applyFont="1" applyFill="1" applyBorder="1" applyAlignment="1">
      <alignment horizontal="right"/>
    </xf>
    <xf numFmtId="3" fontId="65" fillId="41" borderId="24" xfId="0" applyNumberFormat="1" applyFont="1" applyFill="1" applyBorder="1" applyAlignment="1">
      <alignment horizontal="right"/>
    </xf>
    <xf numFmtId="3" fontId="65" fillId="41" borderId="59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right"/>
    </xf>
    <xf numFmtId="3" fontId="60" fillId="43" borderId="54" xfId="0" applyNumberFormat="1" applyFont="1" applyFill="1" applyBorder="1" applyAlignment="1">
      <alignment horizontal="right"/>
    </xf>
    <xf numFmtId="3" fontId="60" fillId="41" borderId="60" xfId="0" applyNumberFormat="1" applyFont="1" applyFill="1" applyBorder="1" applyAlignment="1">
      <alignment horizontal="right"/>
    </xf>
    <xf numFmtId="3" fontId="65" fillId="0" borderId="18" xfId="0" applyNumberFormat="1" applyFont="1" applyFill="1" applyBorder="1" applyAlignment="1">
      <alignment horizontal="right"/>
    </xf>
    <xf numFmtId="3" fontId="65" fillId="0" borderId="17" xfId="0" applyNumberFormat="1" applyFont="1" applyFill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12" xfId="0" applyFont="1" applyFill="1" applyBorder="1" applyAlignment="1">
      <alignment horizontal="right"/>
    </xf>
    <xf numFmtId="3" fontId="65" fillId="0" borderId="61" xfId="0" applyNumberFormat="1" applyFont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3" fontId="65" fillId="0" borderId="49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3" fontId="60" fillId="0" borderId="49" xfId="0" applyNumberFormat="1" applyFont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3" fontId="60" fillId="43" borderId="57" xfId="0" applyNumberFormat="1" applyFont="1" applyFill="1" applyBorder="1" applyAlignment="1">
      <alignment horizontal="right"/>
    </xf>
    <xf numFmtId="3" fontId="60" fillId="44" borderId="57" xfId="0" applyNumberFormat="1" applyFont="1" applyFill="1" applyBorder="1" applyAlignment="1">
      <alignment horizontal="right"/>
    </xf>
    <xf numFmtId="0" fontId="65" fillId="0" borderId="14" xfId="0" applyFont="1" applyBorder="1" applyAlignment="1">
      <alignment horizontal="right"/>
    </xf>
    <xf numFmtId="3" fontId="65" fillId="43" borderId="54" xfId="0" applyNumberFormat="1" applyFont="1" applyFill="1" applyBorder="1" applyAlignment="1">
      <alignment horizontal="right"/>
    </xf>
    <xf numFmtId="3" fontId="65" fillId="44" borderId="54" xfId="0" applyNumberFormat="1" applyFont="1" applyFill="1" applyBorder="1" applyAlignment="1">
      <alignment horizontal="right"/>
    </xf>
    <xf numFmtId="0" fontId="65" fillId="0" borderId="62" xfId="0" applyFont="1" applyBorder="1" applyAlignment="1">
      <alignment horizontal="right"/>
    </xf>
    <xf numFmtId="3" fontId="65" fillId="0" borderId="55" xfId="0" applyNumberFormat="1" applyFont="1" applyBorder="1" applyAlignment="1">
      <alignment horizontal="right"/>
    </xf>
    <xf numFmtId="0" fontId="60" fillId="0" borderId="32" xfId="0" applyFont="1" applyBorder="1" applyAlignment="1">
      <alignment horizontal="right"/>
    </xf>
    <xf numFmtId="3" fontId="60" fillId="0" borderId="0" xfId="0" applyNumberFormat="1" applyFont="1" applyAlignment="1">
      <alignment horizontal="right"/>
    </xf>
    <xf numFmtId="1" fontId="65" fillId="0" borderId="0" xfId="0" applyNumberFormat="1" applyFont="1" applyAlignment="1">
      <alignment horizontal="right"/>
    </xf>
    <xf numFmtId="3" fontId="60" fillId="0" borderId="52" xfId="0" applyNumberFormat="1" applyFont="1" applyFill="1" applyBorder="1" applyAlignment="1">
      <alignment horizontal="right"/>
    </xf>
    <xf numFmtId="0" fontId="60" fillId="0" borderId="28" xfId="0" applyFont="1" applyFill="1" applyBorder="1" applyAlignment="1">
      <alignment horizontal="right"/>
    </xf>
    <xf numFmtId="3" fontId="60" fillId="44" borderId="27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right"/>
    </xf>
    <xf numFmtId="3" fontId="65" fillId="0" borderId="14" xfId="0" applyNumberFormat="1" applyFont="1" applyBorder="1" applyAlignment="1">
      <alignment horizontal="right"/>
    </xf>
    <xf numFmtId="0" fontId="65" fillId="0" borderId="14" xfId="0" applyFont="1" applyFill="1" applyBorder="1" applyAlignment="1">
      <alignment horizontal="right"/>
    </xf>
    <xf numFmtId="3" fontId="65" fillId="44" borderId="27" xfId="0" applyNumberFormat="1" applyFont="1" applyFill="1" applyBorder="1" applyAlignment="1">
      <alignment horizontal="right"/>
    </xf>
    <xf numFmtId="3" fontId="65" fillId="44" borderId="15" xfId="0" applyNumberFormat="1" applyFont="1" applyFill="1" applyBorder="1" applyAlignment="1">
      <alignment horizontal="right"/>
    </xf>
    <xf numFmtId="3" fontId="65" fillId="43" borderId="59" xfId="0" applyNumberFormat="1" applyFont="1" applyFill="1" applyBorder="1" applyAlignment="1">
      <alignment horizontal="right"/>
    </xf>
    <xf numFmtId="3" fontId="65" fillId="43" borderId="58" xfId="0" applyNumberFormat="1" applyFont="1" applyFill="1" applyBorder="1" applyAlignment="1">
      <alignment horizontal="right"/>
    </xf>
    <xf numFmtId="3" fontId="65" fillId="44" borderId="58" xfId="0" applyNumberFormat="1" applyFont="1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5" fillId="0" borderId="18" xfId="0" applyFont="1" applyFill="1" applyBorder="1" applyAlignment="1">
      <alignment horizontal="right"/>
    </xf>
    <xf numFmtId="3" fontId="65" fillId="0" borderId="56" xfId="0" applyNumberFormat="1" applyFont="1" applyFill="1" applyBorder="1" applyAlignment="1">
      <alignment horizontal="right"/>
    </xf>
    <xf numFmtId="3" fontId="66" fillId="0" borderId="15" xfId="0" applyNumberFormat="1" applyFont="1" applyBorder="1" applyAlignment="1">
      <alignment horizontal="right"/>
    </xf>
    <xf numFmtId="3" fontId="59" fillId="0" borderId="23" xfId="0" applyNumberFormat="1" applyFont="1" applyBorder="1" applyAlignment="1">
      <alignment horizontal="right"/>
    </xf>
    <xf numFmtId="0" fontId="67" fillId="0" borderId="13" xfId="0" applyFont="1" applyBorder="1" applyAlignment="1">
      <alignment horizontal="center"/>
    </xf>
    <xf numFmtId="0" fontId="62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3" fontId="60" fillId="41" borderId="13" xfId="0" applyNumberFormat="1" applyFont="1" applyFill="1" applyBorder="1" applyAlignment="1">
      <alignment horizontal="right"/>
    </xf>
    <xf numFmtId="0" fontId="67" fillId="0" borderId="49" xfId="0" applyFont="1" applyBorder="1" applyAlignment="1">
      <alignment/>
    </xf>
    <xf numFmtId="0" fontId="67" fillId="0" borderId="0" xfId="0" applyFont="1" applyAlignment="1">
      <alignment/>
    </xf>
    <xf numFmtId="3" fontId="60" fillId="0" borderId="0" xfId="0" applyNumberFormat="1" applyFont="1" applyBorder="1" applyAlignment="1">
      <alignment horizontal="right"/>
    </xf>
    <xf numFmtId="3" fontId="65" fillId="0" borderId="55" xfId="0" applyNumberFormat="1" applyFont="1" applyFill="1" applyBorder="1" applyAlignment="1">
      <alignment horizontal="right"/>
    </xf>
    <xf numFmtId="0" fontId="42" fillId="0" borderId="15" xfId="0" applyFont="1" applyBorder="1" applyAlignment="1">
      <alignment wrapText="1"/>
    </xf>
    <xf numFmtId="0" fontId="3" fillId="0" borderId="33" xfId="0" applyFont="1" applyFill="1" applyBorder="1" applyAlignment="1">
      <alignment horizontal="left" vertical="center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center"/>
    </xf>
    <xf numFmtId="0" fontId="42" fillId="0" borderId="46" xfId="0" applyFont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" fontId="65" fillId="0" borderId="0" xfId="0" applyNumberFormat="1" applyFont="1" applyAlignment="1">
      <alignment horizontal="right"/>
    </xf>
    <xf numFmtId="3" fontId="59" fillId="0" borderId="0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65" fillId="0" borderId="32" xfId="0" applyFont="1" applyFill="1" applyBorder="1" applyAlignment="1">
      <alignment horizontal="right"/>
    </xf>
    <xf numFmtId="0" fontId="68" fillId="0" borderId="64" xfId="0" applyFont="1" applyBorder="1" applyAlignment="1">
      <alignment/>
    </xf>
    <xf numFmtId="3" fontId="68" fillId="0" borderId="64" xfId="0" applyNumberFormat="1" applyFont="1" applyFill="1" applyBorder="1" applyAlignment="1">
      <alignment horizontal="right"/>
    </xf>
    <xf numFmtId="0" fontId="60" fillId="0" borderId="65" xfId="0" applyFont="1" applyFill="1" applyBorder="1" applyAlignment="1">
      <alignment horizontal="right"/>
    </xf>
    <xf numFmtId="3" fontId="60" fillId="43" borderId="10" xfId="0" applyNumberFormat="1" applyFont="1" applyFill="1" applyBorder="1" applyAlignment="1">
      <alignment horizontal="right"/>
    </xf>
    <xf numFmtId="3" fontId="60" fillId="44" borderId="10" xfId="0" applyNumberFormat="1" applyFont="1" applyFill="1" applyBorder="1" applyAlignment="1">
      <alignment horizontal="right"/>
    </xf>
    <xf numFmtId="3" fontId="60" fillId="36" borderId="10" xfId="0" applyNumberFormat="1" applyFont="1" applyFill="1" applyBorder="1" applyAlignment="1">
      <alignment horizontal="right"/>
    </xf>
    <xf numFmtId="3" fontId="60" fillId="41" borderId="33" xfId="0" applyNumberFormat="1" applyFont="1" applyFill="1" applyBorder="1" applyAlignment="1">
      <alignment horizontal="right"/>
    </xf>
    <xf numFmtId="3" fontId="60" fillId="0" borderId="30" xfId="0" applyNumberFormat="1" applyFont="1" applyBorder="1" applyAlignment="1">
      <alignment horizontal="right"/>
    </xf>
    <xf numFmtId="0" fontId="67" fillId="0" borderId="33" xfId="0" applyFont="1" applyBorder="1" applyAlignment="1">
      <alignment horizontal="center"/>
    </xf>
    <xf numFmtId="1" fontId="42" fillId="0" borderId="15" xfId="0" applyNumberFormat="1" applyFont="1" applyBorder="1" applyAlignment="1">
      <alignment/>
    </xf>
    <xf numFmtId="1" fontId="3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1" fillId="0" borderId="26" xfId="0" applyFont="1" applyBorder="1" applyAlignment="1">
      <alignment/>
    </xf>
    <xf numFmtId="3" fontId="65" fillId="0" borderId="26" xfId="0" applyNumberFormat="1" applyFont="1" applyBorder="1" applyAlignment="1">
      <alignment horizontal="right"/>
    </xf>
    <xf numFmtId="0" fontId="24" fillId="0" borderId="0" xfId="57" applyFont="1" applyBorder="1" applyAlignment="1">
      <alignment horizontal="left" wrapText="1"/>
      <protection/>
    </xf>
    <xf numFmtId="0" fontId="21" fillId="0" borderId="0" xfId="57" applyFont="1" applyBorder="1" applyAlignment="1">
      <alignment horizontal="left" wrapText="1"/>
      <protection/>
    </xf>
    <xf numFmtId="0" fontId="3" fillId="0" borderId="62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67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57" applyFont="1" applyBorder="1" applyAlignment="1" applyProtection="1">
      <alignment horizontal="center" vertical="center"/>
      <protection/>
    </xf>
    <xf numFmtId="188" fontId="26" fillId="0" borderId="0" xfId="0" applyNumberFormat="1" applyFont="1" applyFill="1" applyBorder="1" applyAlignment="1">
      <alignment horizontal="center" wrapText="1"/>
    </xf>
    <xf numFmtId="0" fontId="35" fillId="0" borderId="68" xfId="0" applyFont="1" applyBorder="1" applyAlignment="1">
      <alignment horizontal="right"/>
    </xf>
    <xf numFmtId="0" fontId="35" fillId="0" borderId="35" xfId="0" applyFont="1" applyBorder="1" applyAlignment="1">
      <alignment horizontal="right"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188" fontId="25" fillId="0" borderId="0" xfId="0" applyNumberFormat="1" applyFont="1" applyFill="1" applyBorder="1" applyAlignment="1">
      <alignment horizontal="left" wrapText="1"/>
    </xf>
    <xf numFmtId="0" fontId="35" fillId="0" borderId="3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-07-25 Reports - Cash, Debt &amp; Commitments - MK 2 J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view="pageBreakPreview" zoomScaleSheetLayoutView="100" zoomScalePageLayoutView="0" workbookViewId="0" topLeftCell="A4">
      <selection activeCell="C38" sqref="C38"/>
    </sheetView>
  </sheetViews>
  <sheetFormatPr defaultColWidth="13.25390625" defaultRowHeight="12.75"/>
  <cols>
    <col min="1" max="1" width="4.625" style="226" customWidth="1"/>
    <col min="2" max="2" width="9.00390625" style="291" customWidth="1"/>
    <col min="3" max="3" width="16.25390625" style="352" customWidth="1"/>
    <col min="4" max="4" width="11.25390625" style="376" customWidth="1"/>
    <col min="5" max="5" width="13.00390625" style="352" customWidth="1"/>
    <col min="6" max="6" width="14.75390625" style="352" customWidth="1"/>
    <col min="7" max="7" width="20.875" style="352" customWidth="1"/>
    <col min="8" max="8" width="13.875" style="352" customWidth="1"/>
    <col min="9" max="9" width="15.875" style="352" customWidth="1"/>
    <col min="10" max="10" width="13.625" style="352" customWidth="1"/>
    <col min="11" max="254" width="9.125" style="227" customWidth="1"/>
    <col min="255" max="255" width="13.25390625" style="227" bestFit="1" customWidth="1"/>
    <col min="256" max="16384" width="13.25390625" style="227" customWidth="1"/>
  </cols>
  <sheetData>
    <row r="1" ht="25.5" customHeight="1" thickBot="1">
      <c r="B1" s="278"/>
    </row>
    <row r="2" spans="1:9" ht="16.5" customHeight="1">
      <c r="A2" s="229"/>
      <c r="B2" s="279">
        <v>741120</v>
      </c>
      <c r="C2" s="355">
        <f>SUM(E2:H2)</f>
        <v>250156913</v>
      </c>
      <c r="D2" s="377"/>
      <c r="E2" s="356">
        <v>160790000</v>
      </c>
      <c r="F2" s="357">
        <v>58000000</v>
      </c>
      <c r="G2" s="356">
        <v>28574913</v>
      </c>
      <c r="H2" s="357">
        <v>2792000</v>
      </c>
      <c r="I2" s="378"/>
    </row>
    <row r="3" spans="1:9" ht="12" customHeight="1">
      <c r="A3" s="230"/>
      <c r="B3" s="280">
        <v>741114</v>
      </c>
      <c r="C3" s="358">
        <f>SUM(E3:H3)</f>
        <v>2813578</v>
      </c>
      <c r="D3" s="379"/>
      <c r="E3" s="359">
        <v>814970</v>
      </c>
      <c r="F3" s="360">
        <v>725914</v>
      </c>
      <c r="G3" s="359">
        <v>1272694</v>
      </c>
      <c r="H3" s="360">
        <v>0</v>
      </c>
      <c r="I3" s="380"/>
    </row>
    <row r="4" spans="1:9" ht="17.25" customHeight="1">
      <c r="A4" s="230"/>
      <c r="B4" s="280">
        <v>725939</v>
      </c>
      <c r="C4" s="358">
        <f>SUM(E4:H4)</f>
        <v>0</v>
      </c>
      <c r="D4" s="379"/>
      <c r="E4" s="359"/>
      <c r="F4" s="360"/>
      <c r="G4" s="359"/>
      <c r="H4" s="360">
        <v>0</v>
      </c>
      <c r="I4" s="380"/>
    </row>
    <row r="5" spans="1:10" ht="26.25" customHeight="1" thickBot="1">
      <c r="A5" s="271" t="s">
        <v>161</v>
      </c>
      <c r="B5" s="281" t="s">
        <v>145</v>
      </c>
      <c r="C5" s="259">
        <f>SUM(E5:H5)</f>
        <v>252970491</v>
      </c>
      <c r="D5" s="381"/>
      <c r="E5" s="259">
        <f>SUM(E2:E4)</f>
        <v>161604970</v>
      </c>
      <c r="F5" s="259">
        <f>SUM(F2:F4)</f>
        <v>58725914</v>
      </c>
      <c r="G5" s="259">
        <f>SUM(G2:G4)</f>
        <v>29847607</v>
      </c>
      <c r="H5" s="259">
        <f>SUM(H2:H4)</f>
        <v>2792000</v>
      </c>
      <c r="I5" s="382"/>
      <c r="J5" s="429" t="e">
        <f>SUM(C5/I5)</f>
        <v>#DIV/0!</v>
      </c>
    </row>
    <row r="6" spans="1:11" ht="21.75" customHeight="1">
      <c r="A6" s="272"/>
      <c r="B6" s="282" t="s">
        <v>148</v>
      </c>
      <c r="C6" s="261" t="s">
        <v>143</v>
      </c>
      <c r="D6" s="383"/>
      <c r="E6" s="384" t="s">
        <v>147</v>
      </c>
      <c r="F6" s="385" t="s">
        <v>65</v>
      </c>
      <c r="G6" s="350" t="s">
        <v>78</v>
      </c>
      <c r="H6" s="361" t="s">
        <v>77</v>
      </c>
      <c r="I6" s="380"/>
      <c r="J6" s="429">
        <v>1485</v>
      </c>
      <c r="K6" s="227" t="s">
        <v>225</v>
      </c>
    </row>
    <row r="7" spans="1:10" ht="15">
      <c r="A7" s="230"/>
      <c r="B7" s="283">
        <v>401</v>
      </c>
      <c r="C7" s="408">
        <f aca="true" t="shared" si="0" ref="C7:C19">SUM(E7:H7)</f>
        <v>165117393</v>
      </c>
      <c r="D7" s="386"/>
      <c r="E7" s="387">
        <v>109238047</v>
      </c>
      <c r="F7" s="388">
        <v>34821459</v>
      </c>
      <c r="G7" s="362">
        <v>18965887</v>
      </c>
      <c r="H7" s="363">
        <v>2092000</v>
      </c>
      <c r="I7" s="380"/>
      <c r="J7" s="429" t="e">
        <f aca="true" t="shared" si="1" ref="J7:J20">SUM(C7/I7)</f>
        <v>#DIV/0!</v>
      </c>
    </row>
    <row r="8" spans="1:10" ht="15">
      <c r="A8" s="232"/>
      <c r="B8" s="283">
        <v>402</v>
      </c>
      <c r="C8" s="408">
        <f t="shared" si="0"/>
        <v>63923554</v>
      </c>
      <c r="D8" s="386"/>
      <c r="E8" s="387">
        <v>42365222</v>
      </c>
      <c r="F8" s="388">
        <v>13508597</v>
      </c>
      <c r="G8" s="362">
        <v>7349735</v>
      </c>
      <c r="H8" s="363">
        <v>700000</v>
      </c>
      <c r="I8" s="380"/>
      <c r="J8" s="429" t="e">
        <f t="shared" si="1"/>
        <v>#DIV/0!</v>
      </c>
    </row>
    <row r="9" spans="1:10" ht="15">
      <c r="A9" s="232"/>
      <c r="B9" s="283">
        <v>404</v>
      </c>
      <c r="C9" s="408">
        <f t="shared" si="0"/>
        <v>4110000</v>
      </c>
      <c r="D9" s="386"/>
      <c r="E9" s="387">
        <v>2690000</v>
      </c>
      <c r="F9" s="388">
        <v>880000</v>
      </c>
      <c r="G9" s="362">
        <v>540000</v>
      </c>
      <c r="H9" s="363"/>
      <c r="I9" s="380"/>
      <c r="J9" s="429"/>
    </row>
    <row r="10" spans="1:10" ht="17.25" customHeight="1">
      <c r="A10" s="232"/>
      <c r="B10" s="283">
        <v>420</v>
      </c>
      <c r="C10" s="408">
        <f t="shared" si="0"/>
        <v>286428</v>
      </c>
      <c r="D10" s="386"/>
      <c r="E10" s="387">
        <v>79000</v>
      </c>
      <c r="F10" s="388">
        <v>136178</v>
      </c>
      <c r="G10" s="362">
        <v>71250</v>
      </c>
      <c r="H10" s="363"/>
      <c r="I10" s="380"/>
      <c r="J10" s="429" t="e">
        <f t="shared" si="1"/>
        <v>#DIV/0!</v>
      </c>
    </row>
    <row r="11" spans="1:10" ht="15">
      <c r="A11" s="232"/>
      <c r="B11" s="283">
        <v>421</v>
      </c>
      <c r="C11" s="408">
        <f t="shared" si="0"/>
        <v>8635744</v>
      </c>
      <c r="D11" s="386"/>
      <c r="E11" s="387">
        <v>5279436</v>
      </c>
      <c r="F11" s="388">
        <v>2000000</v>
      </c>
      <c r="G11" s="362">
        <v>1356308</v>
      </c>
      <c r="H11" s="363"/>
      <c r="I11" s="380"/>
      <c r="J11" s="429" t="e">
        <f t="shared" si="1"/>
        <v>#DIV/0!</v>
      </c>
    </row>
    <row r="12" spans="1:10" ht="15">
      <c r="A12" s="232"/>
      <c r="B12" s="283">
        <v>423</v>
      </c>
      <c r="C12" s="408">
        <f t="shared" si="0"/>
        <v>2098010</v>
      </c>
      <c r="D12" s="386"/>
      <c r="E12" s="387">
        <v>598139</v>
      </c>
      <c r="F12" s="388">
        <v>1200000</v>
      </c>
      <c r="G12" s="362">
        <v>299871</v>
      </c>
      <c r="H12" s="363"/>
      <c r="I12" s="380"/>
      <c r="J12" s="429" t="e">
        <f t="shared" si="1"/>
        <v>#DIV/0!</v>
      </c>
    </row>
    <row r="13" spans="1:10" ht="15">
      <c r="A13" s="232"/>
      <c r="B13" s="283">
        <v>424</v>
      </c>
      <c r="C13" s="408">
        <f t="shared" si="0"/>
        <v>2470994</v>
      </c>
      <c r="D13" s="386"/>
      <c r="E13" s="387">
        <v>399575</v>
      </c>
      <c r="F13" s="388">
        <v>1971442</v>
      </c>
      <c r="G13" s="362">
        <v>99977</v>
      </c>
      <c r="H13" s="363"/>
      <c r="I13" s="380"/>
      <c r="J13" s="429" t="e">
        <f t="shared" si="1"/>
        <v>#DIV/0!</v>
      </c>
    </row>
    <row r="14" spans="1:10" ht="15">
      <c r="A14" s="232"/>
      <c r="B14" s="283">
        <v>425</v>
      </c>
      <c r="C14" s="408">
        <f t="shared" si="0"/>
        <v>4022417</v>
      </c>
      <c r="D14" s="386"/>
      <c r="E14" s="387">
        <v>699779</v>
      </c>
      <c r="F14" s="388">
        <v>3124386</v>
      </c>
      <c r="G14" s="353">
        <v>198252</v>
      </c>
      <c r="H14" s="363"/>
      <c r="I14" s="380"/>
      <c r="J14" s="429" t="e">
        <f t="shared" si="1"/>
        <v>#DIV/0!</v>
      </c>
    </row>
    <row r="15" spans="1:10" ht="15">
      <c r="A15" s="232"/>
      <c r="B15" s="283">
        <v>426</v>
      </c>
      <c r="C15" s="408">
        <f t="shared" si="0"/>
        <v>571205</v>
      </c>
      <c r="D15" s="386"/>
      <c r="E15" s="387">
        <v>128293</v>
      </c>
      <c r="F15" s="388">
        <v>344240</v>
      </c>
      <c r="G15" s="362">
        <v>98672</v>
      </c>
      <c r="H15" s="363"/>
      <c r="I15" s="380"/>
      <c r="J15" s="429" t="e">
        <f t="shared" si="1"/>
        <v>#DIV/0!</v>
      </c>
    </row>
    <row r="16" spans="1:10" ht="15">
      <c r="A16" s="232"/>
      <c r="B16" s="283">
        <v>427</v>
      </c>
      <c r="C16" s="408">
        <f t="shared" si="0"/>
        <v>755000</v>
      </c>
      <c r="D16" s="386"/>
      <c r="E16" s="387"/>
      <c r="F16" s="388"/>
      <c r="G16" s="362">
        <v>755000</v>
      </c>
      <c r="H16" s="363"/>
      <c r="I16" s="380"/>
      <c r="J16" s="429" t="e">
        <f t="shared" si="1"/>
        <v>#DIV/0!</v>
      </c>
    </row>
    <row r="17" spans="1:10" ht="15">
      <c r="A17" s="232"/>
      <c r="B17" s="283">
        <v>480</v>
      </c>
      <c r="C17" s="408">
        <f t="shared" si="0"/>
        <v>0</v>
      </c>
      <c r="D17" s="386"/>
      <c r="E17" s="387"/>
      <c r="F17" s="388">
        <v>0</v>
      </c>
      <c r="G17" s="364">
        <v>0</v>
      </c>
      <c r="H17" s="363"/>
      <c r="I17" s="380"/>
      <c r="J17" s="429" t="e">
        <f t="shared" si="1"/>
        <v>#DIV/0!</v>
      </c>
    </row>
    <row r="18" spans="1:10" ht="15">
      <c r="A18" s="232"/>
      <c r="B18" s="283">
        <v>483</v>
      </c>
      <c r="C18" s="408">
        <f t="shared" si="0"/>
        <v>0</v>
      </c>
      <c r="D18" s="386"/>
      <c r="E18" s="387"/>
      <c r="F18" s="388"/>
      <c r="G18" s="364"/>
      <c r="H18" s="363"/>
      <c r="I18" s="380"/>
      <c r="J18" s="429" t="e">
        <f t="shared" si="1"/>
        <v>#DIV/0!</v>
      </c>
    </row>
    <row r="19" spans="1:10" ht="15">
      <c r="A19" s="232"/>
      <c r="B19" s="283">
        <v>485</v>
      </c>
      <c r="C19" s="408">
        <f t="shared" si="0"/>
        <v>0</v>
      </c>
      <c r="D19" s="386"/>
      <c r="E19" s="387">
        <v>0</v>
      </c>
      <c r="F19" s="388"/>
      <c r="G19" s="364"/>
      <c r="H19" s="363"/>
      <c r="I19" s="380"/>
      <c r="J19" s="429" t="e">
        <f t="shared" si="1"/>
        <v>#DIV/0!</v>
      </c>
    </row>
    <row r="20" spans="1:10" ht="14.25" customHeight="1" thickBot="1">
      <c r="A20" s="236" t="s">
        <v>160</v>
      </c>
      <c r="B20" s="284" t="s">
        <v>141</v>
      </c>
      <c r="C20" s="408">
        <f>SUM(E20:H20)</f>
        <v>251990745</v>
      </c>
      <c r="D20" s="389"/>
      <c r="E20" s="365">
        <f>SUM(E7:E19)</f>
        <v>161477491</v>
      </c>
      <c r="F20" s="365">
        <f>SUM(F7:F19)</f>
        <v>57986302</v>
      </c>
      <c r="G20" s="365">
        <f>SUM(G7:G19)</f>
        <v>29734952</v>
      </c>
      <c r="H20" s="365">
        <f>SUM(H7:H19)</f>
        <v>2792000</v>
      </c>
      <c r="I20" s="390"/>
      <c r="J20" s="429" t="e">
        <f t="shared" si="1"/>
        <v>#DIV/0!</v>
      </c>
    </row>
    <row r="21" spans="1:255" s="258" customFormat="1" ht="21.75" customHeight="1">
      <c r="A21" s="256"/>
      <c r="B21" s="285"/>
      <c r="C21" s="409">
        <f>SUM(C5-C20)</f>
        <v>979746</v>
      </c>
      <c r="D21" s="391"/>
      <c r="E21" s="409">
        <f>SUM(E5-E20)</f>
        <v>127479</v>
      </c>
      <c r="F21" s="409">
        <f>SUM(F5-F20)</f>
        <v>739612</v>
      </c>
      <c r="G21" s="409">
        <f>SUM(G5-G20)</f>
        <v>112655</v>
      </c>
      <c r="H21" s="409">
        <f>SUM(H5-H20)</f>
        <v>0</v>
      </c>
      <c r="I21" s="409">
        <f>SUM(I5-I20)</f>
        <v>0</v>
      </c>
      <c r="J21" s="392"/>
      <c r="IU21" s="257">
        <f>SUM(E21:IT21)</f>
        <v>979746</v>
      </c>
    </row>
    <row r="22" spans="1:255" s="258" customFormat="1" ht="23.25" customHeight="1">
      <c r="A22" s="256"/>
      <c r="B22" s="411">
        <v>40</v>
      </c>
      <c r="C22" s="430"/>
      <c r="D22" s="413"/>
      <c r="E22" s="417">
        <f>SUM(E7:E8)</f>
        <v>151603269</v>
      </c>
      <c r="F22" s="417">
        <f>SUM(F7:F8)</f>
        <v>48330056</v>
      </c>
      <c r="G22" s="417">
        <f>SUM(G7:G8)</f>
        <v>26315622</v>
      </c>
      <c r="H22" s="417">
        <f>SUM(H7:H8)</f>
        <v>2792000</v>
      </c>
      <c r="I22" s="417"/>
      <c r="J22" s="392"/>
      <c r="IU22" s="257"/>
    </row>
    <row r="23" spans="1:255" s="258" customFormat="1" ht="18.75" customHeight="1">
      <c r="A23" s="256"/>
      <c r="B23" s="411">
        <v>42</v>
      </c>
      <c r="C23" s="430"/>
      <c r="D23" s="413"/>
      <c r="E23" s="417">
        <f>SUM(E10:E19)</f>
        <v>7184222</v>
      </c>
      <c r="F23" s="417">
        <f>SUM(F10:F19)</f>
        <v>8776246</v>
      </c>
      <c r="G23" s="417">
        <f>SUM(G10:G19)</f>
        <v>2879330</v>
      </c>
      <c r="H23" s="417">
        <f>SUM(H10:H19)</f>
        <v>0</v>
      </c>
      <c r="I23" s="417"/>
      <c r="J23" s="392"/>
      <c r="IU23" s="257"/>
    </row>
    <row r="24" spans="2:8" ht="15" thickBot="1">
      <c r="B24" s="278"/>
      <c r="C24" s="352" t="s">
        <v>217</v>
      </c>
      <c r="D24" s="393"/>
      <c r="E24" s="352">
        <f>SUM(E20-E2)</f>
        <v>687491</v>
      </c>
      <c r="F24" s="352">
        <f>SUM(F20-F2)</f>
        <v>-13698</v>
      </c>
      <c r="G24" s="352">
        <f>SUM(G20-G2)</f>
        <v>1160039</v>
      </c>
      <c r="H24" s="352">
        <f>SUM(H20-H2)</f>
        <v>0</v>
      </c>
    </row>
    <row r="25" spans="1:10" ht="17.25" customHeight="1">
      <c r="A25" s="260">
        <v>785</v>
      </c>
      <c r="B25" s="286" t="s">
        <v>149</v>
      </c>
      <c r="C25" s="394" t="s">
        <v>150</v>
      </c>
      <c r="D25" s="395" t="s">
        <v>196</v>
      </c>
      <c r="E25" s="385" t="s">
        <v>210</v>
      </c>
      <c r="F25" s="396" t="s">
        <v>62</v>
      </c>
      <c r="G25" s="366" t="s">
        <v>63</v>
      </c>
      <c r="H25" s="366" t="s">
        <v>74</v>
      </c>
      <c r="I25" s="357" t="s">
        <v>151</v>
      </c>
      <c r="J25" s="357"/>
    </row>
    <row r="26" spans="1:10" ht="14.25">
      <c r="A26" s="232"/>
      <c r="B26" s="280">
        <v>742</v>
      </c>
      <c r="C26" s="358">
        <f>SUM(D26:I26)</f>
        <v>8987398</v>
      </c>
      <c r="D26" s="398">
        <v>3890000</v>
      </c>
      <c r="E26" s="360">
        <v>731034</v>
      </c>
      <c r="F26" s="360">
        <v>425146</v>
      </c>
      <c r="G26" s="360">
        <v>704331</v>
      </c>
      <c r="H26" s="360">
        <v>2952518</v>
      </c>
      <c r="I26" s="360">
        <v>284369</v>
      </c>
      <c r="J26" s="360"/>
    </row>
    <row r="27" spans="1:10" ht="15">
      <c r="A27" s="232"/>
      <c r="B27" s="280">
        <v>741114</v>
      </c>
      <c r="C27" s="259">
        <v>3561393</v>
      </c>
      <c r="D27" s="397">
        <v>0</v>
      </c>
      <c r="E27" s="360">
        <v>0</v>
      </c>
      <c r="F27" s="360"/>
      <c r="G27" s="360">
        <v>657014</v>
      </c>
      <c r="H27" s="360">
        <v>2904379</v>
      </c>
      <c r="I27" s="360">
        <v>0</v>
      </c>
      <c r="J27" s="360">
        <f>SUM(C27-H27)</f>
        <v>657014</v>
      </c>
    </row>
    <row r="28" spans="1:10" ht="15" customHeight="1" thickBot="1">
      <c r="A28" s="232"/>
      <c r="B28" s="287" t="s">
        <v>154</v>
      </c>
      <c r="C28" s="360">
        <f aca="true" t="shared" si="2" ref="C28:I28">SUM(C26:C27)</f>
        <v>12548791</v>
      </c>
      <c r="D28" s="360">
        <f t="shared" si="2"/>
        <v>3890000</v>
      </c>
      <c r="E28" s="360">
        <f t="shared" si="2"/>
        <v>731034</v>
      </c>
      <c r="F28" s="360">
        <f t="shared" si="2"/>
        <v>425146</v>
      </c>
      <c r="G28" s="360">
        <f t="shared" si="2"/>
        <v>1361345</v>
      </c>
      <c r="H28" s="360">
        <f t="shared" si="2"/>
        <v>5856897</v>
      </c>
      <c r="I28" s="360">
        <f t="shared" si="2"/>
        <v>284369</v>
      </c>
      <c r="J28" s="360"/>
    </row>
    <row r="29" spans="1:10" ht="14.25">
      <c r="A29" s="230"/>
      <c r="B29" s="288" t="s">
        <v>149</v>
      </c>
      <c r="C29" s="362"/>
      <c r="D29" s="399" t="s">
        <v>198</v>
      </c>
      <c r="E29" s="400" t="s">
        <v>197</v>
      </c>
      <c r="F29" s="401" t="s">
        <v>62</v>
      </c>
      <c r="G29" s="362" t="s">
        <v>63</v>
      </c>
      <c r="H29" s="362" t="s">
        <v>74</v>
      </c>
      <c r="I29" s="359" t="s">
        <v>211</v>
      </c>
      <c r="J29" s="359"/>
    </row>
    <row r="30" spans="1:10" ht="14.25">
      <c r="A30" s="232"/>
      <c r="B30" s="288">
        <v>420</v>
      </c>
      <c r="C30" s="358">
        <f>SUM(D30:I30)</f>
        <v>1694593</v>
      </c>
      <c r="D30" s="398"/>
      <c r="E30" s="402"/>
      <c r="F30" s="401"/>
      <c r="G30" s="362">
        <v>292617</v>
      </c>
      <c r="H30" s="362">
        <v>1394976</v>
      </c>
      <c r="I30" s="359">
        <v>7000</v>
      </c>
      <c r="J30" s="359"/>
    </row>
    <row r="31" spans="1:10" ht="14.25">
      <c r="A31" s="232"/>
      <c r="B31" s="288">
        <v>421</v>
      </c>
      <c r="C31" s="358">
        <f>SUM(E31:H31)</f>
        <v>804825</v>
      </c>
      <c r="D31" s="398"/>
      <c r="E31" s="402"/>
      <c r="F31" s="401"/>
      <c r="G31" s="362">
        <v>0</v>
      </c>
      <c r="H31" s="362">
        <v>804825</v>
      </c>
      <c r="I31" s="359">
        <v>0</v>
      </c>
      <c r="J31" s="359"/>
    </row>
    <row r="32" spans="1:10" ht="14.25">
      <c r="A32" s="232"/>
      <c r="B32" s="288">
        <v>423</v>
      </c>
      <c r="C32" s="358">
        <f aca="true" t="shared" si="3" ref="C32:C38">SUM(D32:I32)</f>
        <v>228760</v>
      </c>
      <c r="D32" s="398"/>
      <c r="E32" s="402">
        <v>89370</v>
      </c>
      <c r="F32" s="401"/>
      <c r="G32" s="367">
        <v>0</v>
      </c>
      <c r="H32" s="367">
        <v>139390</v>
      </c>
      <c r="I32" s="359">
        <v>0</v>
      </c>
      <c r="J32" s="359"/>
    </row>
    <row r="33" spans="1:10" ht="14.25">
      <c r="A33" s="232"/>
      <c r="B33" s="288">
        <v>424</v>
      </c>
      <c r="C33" s="358">
        <f t="shared" si="3"/>
        <v>304058</v>
      </c>
      <c r="D33" s="398"/>
      <c r="E33" s="402">
        <v>304058</v>
      </c>
      <c r="F33" s="401"/>
      <c r="G33" s="362">
        <v>0</v>
      </c>
      <c r="H33" s="362">
        <v>0</v>
      </c>
      <c r="I33" s="359">
        <v>0</v>
      </c>
      <c r="J33" s="359"/>
    </row>
    <row r="34" spans="1:10" ht="14.25">
      <c r="A34" s="232"/>
      <c r="B34" s="288">
        <v>425</v>
      </c>
      <c r="C34" s="358">
        <f t="shared" si="3"/>
        <v>3497339</v>
      </c>
      <c r="D34" s="398"/>
      <c r="E34" s="402">
        <v>212790</v>
      </c>
      <c r="F34" s="401">
        <v>425146</v>
      </c>
      <c r="G34" s="362">
        <v>710964</v>
      </c>
      <c r="H34" s="362">
        <v>2084167</v>
      </c>
      <c r="I34" s="359">
        <v>64272</v>
      </c>
      <c r="J34" s="359"/>
    </row>
    <row r="35" spans="1:10" ht="14.25">
      <c r="A35" s="232"/>
      <c r="B35" s="288">
        <v>426</v>
      </c>
      <c r="C35" s="358">
        <f t="shared" si="3"/>
        <v>0</v>
      </c>
      <c r="D35" s="398"/>
      <c r="E35" s="402"/>
      <c r="F35" s="401"/>
      <c r="G35" s="362"/>
      <c r="H35" s="362"/>
      <c r="I35" s="359"/>
      <c r="J35" s="359"/>
    </row>
    <row r="36" spans="1:10" ht="14.25">
      <c r="A36" s="232"/>
      <c r="B36" s="288">
        <v>427</v>
      </c>
      <c r="C36" s="358">
        <f t="shared" si="3"/>
        <v>0</v>
      </c>
      <c r="D36" s="398"/>
      <c r="E36" s="402"/>
      <c r="F36" s="401"/>
      <c r="G36" s="362"/>
      <c r="H36" s="362"/>
      <c r="I36" s="359"/>
      <c r="J36" s="359"/>
    </row>
    <row r="37" spans="1:10" ht="14.25">
      <c r="A37" s="232"/>
      <c r="B37" s="288">
        <v>486</v>
      </c>
      <c r="C37" s="358">
        <f t="shared" si="3"/>
        <v>3890000</v>
      </c>
      <c r="D37" s="398">
        <v>3890000</v>
      </c>
      <c r="E37" s="402"/>
      <c r="F37" s="401"/>
      <c r="G37" s="362"/>
      <c r="H37" s="362"/>
      <c r="I37" s="359"/>
      <c r="J37" s="359"/>
    </row>
    <row r="38" spans="1:10" ht="15">
      <c r="A38" s="232"/>
      <c r="B38" s="288"/>
      <c r="C38" s="259">
        <f t="shared" si="3"/>
        <v>10419575</v>
      </c>
      <c r="D38" s="259">
        <f aca="true" t="shared" si="4" ref="D38:I38">SUM(D30:D37)</f>
        <v>3890000</v>
      </c>
      <c r="E38" s="259">
        <f t="shared" si="4"/>
        <v>606218</v>
      </c>
      <c r="F38" s="259">
        <f t="shared" si="4"/>
        <v>425146</v>
      </c>
      <c r="G38" s="259">
        <f t="shared" si="4"/>
        <v>1003581</v>
      </c>
      <c r="H38" s="259">
        <f t="shared" si="4"/>
        <v>4423358</v>
      </c>
      <c r="I38" s="259">
        <f t="shared" si="4"/>
        <v>71272</v>
      </c>
      <c r="J38" s="359"/>
    </row>
    <row r="39" spans="1:10" ht="18.75" customHeight="1" thickBot="1">
      <c r="A39" s="232"/>
      <c r="B39" s="445" t="s">
        <v>224</v>
      </c>
      <c r="C39" s="446">
        <f>SUM(C28-C38)</f>
        <v>2129216</v>
      </c>
      <c r="D39" s="446">
        <f>SUM(D38-D28)</f>
        <v>0</v>
      </c>
      <c r="E39" s="446">
        <f>SUM(E28-E38)</f>
        <v>124816</v>
      </c>
      <c r="F39" s="446">
        <f>SUM(F28-F38)</f>
        <v>0</v>
      </c>
      <c r="G39" s="446">
        <f>SUM(G28-G38)</f>
        <v>357764</v>
      </c>
      <c r="H39" s="446">
        <f>SUM(H28-H38)</f>
        <v>1433539</v>
      </c>
      <c r="I39" s="446">
        <f>SUM(I28-I38)</f>
        <v>213097</v>
      </c>
      <c r="J39" s="359"/>
    </row>
    <row r="40" spans="1:18" ht="23.25" customHeight="1" thickBot="1">
      <c r="A40" s="441">
        <v>787</v>
      </c>
      <c r="B40" s="433" t="s">
        <v>152</v>
      </c>
      <c r="C40" s="434" t="s">
        <v>153</v>
      </c>
      <c r="D40" s="435"/>
      <c r="E40" s="436" t="s">
        <v>147</v>
      </c>
      <c r="F40" s="437" t="s">
        <v>65</v>
      </c>
      <c r="G40" s="438" t="s">
        <v>78</v>
      </c>
      <c r="H40" s="439"/>
      <c r="I40" s="440"/>
      <c r="J40" s="440"/>
      <c r="K40" s="231"/>
      <c r="R40" s="227">
        <v>9</v>
      </c>
    </row>
    <row r="41" spans="1:11" ht="14.25">
      <c r="A41" s="232"/>
      <c r="B41" s="431">
        <v>721</v>
      </c>
      <c r="C41" s="354">
        <f>SUM(E41:G41)</f>
        <v>2090</v>
      </c>
      <c r="D41" s="432"/>
      <c r="E41" s="403"/>
      <c r="F41" s="404"/>
      <c r="G41" s="368">
        <v>2090</v>
      </c>
      <c r="H41" s="369"/>
      <c r="I41" s="380"/>
      <c r="J41" s="360"/>
      <c r="K41" s="231"/>
    </row>
    <row r="42" spans="1:11" ht="14.25">
      <c r="A42" s="232"/>
      <c r="B42" s="288">
        <v>722</v>
      </c>
      <c r="C42" s="362">
        <f>SUM(E42:G42)</f>
        <v>800</v>
      </c>
      <c r="D42" s="399"/>
      <c r="E42" s="403"/>
      <c r="F42" s="404"/>
      <c r="G42" s="368">
        <v>800</v>
      </c>
      <c r="H42" s="369"/>
      <c r="I42" s="380">
        <v>1485</v>
      </c>
      <c r="J42" s="360">
        <v>58</v>
      </c>
      <c r="K42" s="360" t="s">
        <v>225</v>
      </c>
    </row>
    <row r="43" spans="1:11" ht="14.25">
      <c r="A43" s="232"/>
      <c r="B43" s="288">
        <v>723</v>
      </c>
      <c r="C43" s="362">
        <f>SUM(E43:G43)</f>
        <v>6665849</v>
      </c>
      <c r="D43" s="386"/>
      <c r="E43" s="387">
        <v>21000</v>
      </c>
      <c r="F43" s="388">
        <v>278200</v>
      </c>
      <c r="G43" s="364">
        <v>6366649</v>
      </c>
      <c r="H43" s="370"/>
      <c r="I43" s="380">
        <v>6515</v>
      </c>
      <c r="J43" s="360">
        <v>549</v>
      </c>
      <c r="K43" s="360" t="s">
        <v>226</v>
      </c>
    </row>
    <row r="44" spans="1:11" ht="15">
      <c r="A44" s="232"/>
      <c r="B44" s="288">
        <v>724</v>
      </c>
      <c r="C44" s="362">
        <f>SUM(E44:G44)</f>
        <v>1500</v>
      </c>
      <c r="D44" s="386"/>
      <c r="E44" s="371"/>
      <c r="F44" s="388"/>
      <c r="G44" s="364">
        <v>1500</v>
      </c>
      <c r="H44" s="370"/>
      <c r="I44" s="380">
        <v>100</v>
      </c>
      <c r="J44" s="360">
        <v>52</v>
      </c>
      <c r="K44" s="233" t="s">
        <v>227</v>
      </c>
    </row>
    <row r="45" spans="1:11" ht="15">
      <c r="A45" s="232"/>
      <c r="B45" s="288">
        <v>725</v>
      </c>
      <c r="C45" s="362">
        <f>SUM(E45:G45)</f>
        <v>1500</v>
      </c>
      <c r="D45" s="386"/>
      <c r="E45" s="371">
        <v>1500</v>
      </c>
      <c r="F45" s="388"/>
      <c r="G45" s="364"/>
      <c r="H45" s="370"/>
      <c r="I45" s="380">
        <f>SUM(I42:I44)</f>
        <v>8100</v>
      </c>
      <c r="J45" s="380">
        <f>SUM(J42:J44)</f>
        <v>659</v>
      </c>
      <c r="K45" s="233"/>
    </row>
    <row r="46" spans="1:11" ht="14.25">
      <c r="A46" s="232"/>
      <c r="B46" s="288"/>
      <c r="C46" s="358">
        <f>SUM(C41:C45)</f>
        <v>6671739</v>
      </c>
      <c r="D46" s="358">
        <f>SUM(D41:D45)</f>
        <v>0</v>
      </c>
      <c r="E46" s="358">
        <f>SUM(E41:E45)</f>
        <v>22500</v>
      </c>
      <c r="F46" s="358">
        <f>SUM(F41:F45)</f>
        <v>278200</v>
      </c>
      <c r="G46" s="358">
        <f>SUM(G41:G45)</f>
        <v>6371039</v>
      </c>
      <c r="H46" s="398"/>
      <c r="I46" s="380"/>
      <c r="J46" s="360"/>
      <c r="K46" s="233"/>
    </row>
    <row r="47" spans="1:11" ht="21.75" customHeight="1">
      <c r="A47" s="232" t="s">
        <v>162</v>
      </c>
      <c r="B47" s="288">
        <v>741114</v>
      </c>
      <c r="C47" s="362">
        <f>SUM(E47:G47)</f>
        <v>204607</v>
      </c>
      <c r="D47" s="386"/>
      <c r="E47" s="387">
        <v>8100</v>
      </c>
      <c r="F47" s="388">
        <v>92126</v>
      </c>
      <c r="G47" s="362">
        <v>104381</v>
      </c>
      <c r="H47" s="370"/>
      <c r="I47" s="380"/>
      <c r="J47" s="360"/>
      <c r="K47" s="231"/>
    </row>
    <row r="48" spans="1:11" s="416" customFormat="1" ht="15.75" customHeight="1" thickBot="1">
      <c r="A48" s="410"/>
      <c r="B48" s="411"/>
      <c r="C48" s="412">
        <f>SUM(C46:C47)</f>
        <v>6876346</v>
      </c>
      <c r="D48" s="413"/>
      <c r="E48" s="412">
        <f>SUM(E46:E47)</f>
        <v>30600</v>
      </c>
      <c r="F48" s="412">
        <f>SUM(F47+F46)</f>
        <v>370326</v>
      </c>
      <c r="G48" s="412">
        <f>SUM(G46:G47)</f>
        <v>6475420</v>
      </c>
      <c r="H48" s="414"/>
      <c r="I48" s="382"/>
      <c r="J48" s="417"/>
      <c r="K48" s="415"/>
    </row>
    <row r="49" spans="1:11" ht="19.5" customHeight="1">
      <c r="A49" s="230"/>
      <c r="B49" s="289" t="s">
        <v>152</v>
      </c>
      <c r="C49" s="261" t="s">
        <v>143</v>
      </c>
      <c r="D49" s="383"/>
      <c r="E49" s="384" t="s">
        <v>147</v>
      </c>
      <c r="F49" s="385" t="s">
        <v>65</v>
      </c>
      <c r="G49" s="350" t="s">
        <v>170</v>
      </c>
      <c r="H49" s="351"/>
      <c r="I49" s="382"/>
      <c r="J49" s="417"/>
      <c r="K49" s="231"/>
    </row>
    <row r="50" spans="1:11" ht="14.25">
      <c r="A50" s="232"/>
      <c r="B50" s="288">
        <v>420</v>
      </c>
      <c r="C50" s="358">
        <f>SUM(E50:H50)</f>
        <v>31210</v>
      </c>
      <c r="D50" s="386"/>
      <c r="E50" s="387"/>
      <c r="F50" s="388"/>
      <c r="G50" s="364">
        <v>31210</v>
      </c>
      <c r="H50" s="370"/>
      <c r="I50" s="380"/>
      <c r="J50" s="360"/>
      <c r="K50" s="231"/>
    </row>
    <row r="51" spans="1:11" ht="14.25">
      <c r="A51" s="232"/>
      <c r="B51" s="288">
        <v>421</v>
      </c>
      <c r="C51" s="358">
        <f aca="true" t="shared" si="5" ref="C51:C57">SUM(E51:H51)</f>
        <v>732847</v>
      </c>
      <c r="D51" s="386"/>
      <c r="E51" s="387"/>
      <c r="F51" s="388"/>
      <c r="G51" s="364">
        <v>732847</v>
      </c>
      <c r="H51" s="370"/>
      <c r="I51" s="380"/>
      <c r="J51" s="360"/>
      <c r="K51" s="231"/>
    </row>
    <row r="52" spans="1:11" ht="14.25">
      <c r="A52" s="232"/>
      <c r="B52" s="288">
        <v>423</v>
      </c>
      <c r="C52" s="358">
        <f t="shared" si="5"/>
        <v>3257938</v>
      </c>
      <c r="D52" s="386"/>
      <c r="E52" s="387">
        <v>7968</v>
      </c>
      <c r="F52" s="388"/>
      <c r="G52" s="364">
        <v>3249970</v>
      </c>
      <c r="H52" s="370"/>
      <c r="I52" s="380"/>
      <c r="J52" s="360"/>
      <c r="K52" s="231"/>
    </row>
    <row r="53" spans="1:11" ht="14.25">
      <c r="A53" s="232"/>
      <c r="B53" s="288">
        <v>424</v>
      </c>
      <c r="C53" s="358">
        <f t="shared" si="5"/>
        <v>614072</v>
      </c>
      <c r="D53" s="386"/>
      <c r="E53" s="387"/>
      <c r="F53" s="388"/>
      <c r="G53" s="364">
        <v>614072</v>
      </c>
      <c r="H53" s="370"/>
      <c r="I53" s="380"/>
      <c r="J53" s="360"/>
      <c r="K53" s="231"/>
    </row>
    <row r="54" spans="1:11" ht="14.25">
      <c r="A54" s="232"/>
      <c r="B54" s="288">
        <v>425</v>
      </c>
      <c r="C54" s="358">
        <f t="shared" si="5"/>
        <v>1182061</v>
      </c>
      <c r="D54" s="386"/>
      <c r="E54" s="387">
        <v>13229</v>
      </c>
      <c r="F54" s="388">
        <v>229121</v>
      </c>
      <c r="G54" s="364">
        <v>939711</v>
      </c>
      <c r="H54" s="370"/>
      <c r="I54" s="380"/>
      <c r="J54" s="360"/>
      <c r="K54" s="231"/>
    </row>
    <row r="55" spans="1:11" ht="14.25">
      <c r="A55" s="232"/>
      <c r="B55" s="288">
        <v>426</v>
      </c>
      <c r="C55" s="358">
        <f t="shared" si="5"/>
        <v>390339</v>
      </c>
      <c r="D55" s="386"/>
      <c r="E55" s="387">
        <v>8744</v>
      </c>
      <c r="F55" s="388">
        <v>3900</v>
      </c>
      <c r="G55" s="364">
        <v>377695</v>
      </c>
      <c r="H55" s="370"/>
      <c r="I55" s="380"/>
      <c r="J55" s="360"/>
      <c r="K55" s="231"/>
    </row>
    <row r="56" spans="1:11" ht="14.25">
      <c r="A56" s="232"/>
      <c r="B56" s="288">
        <v>427</v>
      </c>
      <c r="C56" s="358">
        <f t="shared" si="5"/>
        <v>399994</v>
      </c>
      <c r="D56" s="386"/>
      <c r="E56" s="387"/>
      <c r="F56" s="388"/>
      <c r="G56" s="364">
        <v>399994</v>
      </c>
      <c r="H56" s="370"/>
      <c r="I56" s="380"/>
      <c r="J56" s="360"/>
      <c r="K56" s="231"/>
    </row>
    <row r="57" spans="1:11" ht="14.25">
      <c r="A57" s="232"/>
      <c r="B57" s="288">
        <v>486</v>
      </c>
      <c r="C57" s="358">
        <f t="shared" si="5"/>
        <v>0</v>
      </c>
      <c r="D57" s="386"/>
      <c r="E57" s="387"/>
      <c r="F57" s="388"/>
      <c r="G57" s="364"/>
      <c r="H57" s="370"/>
      <c r="I57" s="380"/>
      <c r="J57" s="360"/>
      <c r="K57" s="231"/>
    </row>
    <row r="58" spans="1:11" ht="14.25">
      <c r="A58" s="232"/>
      <c r="B58" s="288"/>
      <c r="C58" s="358">
        <f>SUM(C50:C57)</f>
        <v>6608461</v>
      </c>
      <c r="D58" s="386"/>
      <c r="E58" s="358">
        <f>SUM(E50:E57)</f>
        <v>29941</v>
      </c>
      <c r="F58" s="358">
        <f>SUM(F50:F57)</f>
        <v>233021</v>
      </c>
      <c r="G58" s="358">
        <f>SUM(G50:G57)</f>
        <v>6345499</v>
      </c>
      <c r="H58" s="398">
        <f>SUM(H50:H57)</f>
        <v>0</v>
      </c>
      <c r="I58" s="380"/>
      <c r="J58" s="360"/>
      <c r="K58" s="231"/>
    </row>
    <row r="59" spans="1:11" ht="24.75" customHeight="1">
      <c r="A59" s="232" t="s">
        <v>163</v>
      </c>
      <c r="B59" s="289">
        <v>2023</v>
      </c>
      <c r="C59" s="372">
        <f>SUM(C48-C58)</f>
        <v>267885</v>
      </c>
      <c r="D59" s="405"/>
      <c r="E59" s="372">
        <f>SUM(E48-E58)</f>
        <v>659</v>
      </c>
      <c r="F59" s="372">
        <f>SUM(F48-F58)</f>
        <v>137305</v>
      </c>
      <c r="G59" s="372">
        <f>SUM(G48-G58)</f>
        <v>129921</v>
      </c>
      <c r="H59" s="373"/>
      <c r="I59" s="380"/>
      <c r="J59" s="360"/>
      <c r="K59" s="231"/>
    </row>
    <row r="60" spans="1:11" s="228" customFormat="1" ht="20.25" customHeight="1" thickBot="1">
      <c r="A60" s="235"/>
      <c r="B60" s="290"/>
      <c r="C60" s="374"/>
      <c r="D60" s="406"/>
      <c r="E60" s="407"/>
      <c r="F60" s="407"/>
      <c r="G60" s="375"/>
      <c r="H60" s="374"/>
      <c r="I60" s="418"/>
      <c r="J60" s="374"/>
      <c r="K60" s="234"/>
    </row>
  </sheetData>
  <sheetProtection/>
  <autoFilter ref="B1:C63"/>
  <printOptions/>
  <pageMargins left="0" right="0" top="0" bottom="0" header="0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5"/>
  <sheetViews>
    <sheetView view="pageBreakPreview" zoomScale="130" zoomScaleSheetLayoutView="130" zoomScalePageLayoutView="0" workbookViewId="0" topLeftCell="B40">
      <selection activeCell="J64" sqref="J64"/>
    </sheetView>
  </sheetViews>
  <sheetFormatPr defaultColWidth="9.00390625" defaultRowHeight="12.75"/>
  <cols>
    <col min="1" max="1" width="3.875" style="6" customWidth="1"/>
    <col min="2" max="2" width="4.25390625" style="6" customWidth="1"/>
    <col min="3" max="3" width="30.875" style="6" customWidth="1"/>
    <col min="4" max="4" width="10.25390625" style="14" customWidth="1"/>
    <col min="5" max="5" width="10.625" style="14" customWidth="1"/>
    <col min="6" max="6" width="10.375" style="14" customWidth="1"/>
    <col min="7" max="7" width="10.875" style="6" customWidth="1"/>
    <col min="8" max="8" width="11.00390625" style="14" customWidth="1"/>
    <col min="9" max="9" width="10.875" style="14" customWidth="1"/>
    <col min="10" max="10" width="10.125" style="14" customWidth="1"/>
    <col min="11" max="11" width="10.875" style="14" customWidth="1"/>
    <col min="12" max="12" width="8.25390625" style="6" customWidth="1"/>
    <col min="13" max="13" width="7.875" style="14" customWidth="1"/>
    <col min="14" max="14" width="11.875" style="14" customWidth="1"/>
    <col min="15" max="15" width="10.875" style="14" customWidth="1"/>
    <col min="16" max="16" width="10.625" style="46" customWidth="1"/>
    <col min="17" max="17" width="5.375" style="6" customWidth="1"/>
    <col min="18" max="18" width="5.25390625" style="6" customWidth="1"/>
    <col min="19" max="19" width="5.125" style="152" customWidth="1"/>
    <col min="20" max="20" width="9.625" style="142" bestFit="1" customWidth="1"/>
    <col min="21" max="25" width="9.125" style="142" customWidth="1"/>
    <col min="26" max="57" width="9.125" style="151" customWidth="1"/>
    <col min="58" max="16384" width="9.125" style="6" customWidth="1"/>
  </cols>
  <sheetData>
    <row r="1" spans="1:17" ht="21.75" customHeight="1">
      <c r="A1" s="447" t="s">
        <v>72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 ht="21.75" customHeight="1">
      <c r="A2" s="448" t="s">
        <v>213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80"/>
    </row>
    <row r="3" spans="1:17" ht="17.25" customHeight="1">
      <c r="A3" s="81"/>
      <c r="B3" s="1"/>
      <c r="C3" s="84" t="s">
        <v>73</v>
      </c>
      <c r="D3" s="81"/>
      <c r="E3" s="81"/>
      <c r="F3" s="81"/>
      <c r="G3" s="81"/>
      <c r="H3" s="89"/>
      <c r="I3" s="89"/>
      <c r="J3" s="89"/>
      <c r="K3" s="89"/>
      <c r="L3" s="81"/>
      <c r="M3" s="89"/>
      <c r="N3" s="1"/>
      <c r="O3" s="1"/>
      <c r="P3" s="1"/>
      <c r="Q3" s="80"/>
    </row>
    <row r="4" spans="1:17" ht="24.75" customHeight="1">
      <c r="A4" s="81"/>
      <c r="B4" s="1"/>
      <c r="C4" s="84" t="s">
        <v>214</v>
      </c>
      <c r="D4" s="82"/>
      <c r="E4" s="81"/>
      <c r="F4" s="273"/>
      <c r="G4" s="81"/>
      <c r="H4" s="89"/>
      <c r="I4" s="89"/>
      <c r="J4" s="89"/>
      <c r="K4" s="89"/>
      <c r="L4" s="81"/>
      <c r="M4" s="89"/>
      <c r="N4" s="1"/>
      <c r="O4" s="1"/>
      <c r="P4" s="1"/>
      <c r="Q4" s="80"/>
    </row>
    <row r="5" spans="1:17" ht="28.5" customHeight="1">
      <c r="A5" s="81"/>
      <c r="B5" s="1"/>
      <c r="C5" s="84" t="s">
        <v>215</v>
      </c>
      <c r="D5" s="81"/>
      <c r="E5" s="81"/>
      <c r="F5" s="81"/>
      <c r="G5" s="81"/>
      <c r="H5" s="89"/>
      <c r="I5" s="89"/>
      <c r="J5" s="89"/>
      <c r="K5" s="89"/>
      <c r="L5" s="81"/>
      <c r="M5" s="89"/>
      <c r="N5" s="268"/>
      <c r="O5" s="268"/>
      <c r="P5" s="268"/>
      <c r="Q5" s="80"/>
    </row>
    <row r="6" spans="1:17" ht="13.5" customHeight="1" thickBot="1">
      <c r="A6" s="81"/>
      <c r="B6" s="81"/>
      <c r="C6" s="83" t="s">
        <v>71</v>
      </c>
      <c r="D6" s="81"/>
      <c r="E6" s="81"/>
      <c r="F6" s="81"/>
      <c r="G6" s="81"/>
      <c r="H6" s="89"/>
      <c r="I6" s="89"/>
      <c r="J6" s="89"/>
      <c r="K6" s="89"/>
      <c r="L6" s="81"/>
      <c r="M6" s="89"/>
      <c r="N6" s="1"/>
      <c r="O6" s="1"/>
      <c r="P6" s="1"/>
      <c r="Q6" s="80"/>
    </row>
    <row r="7" spans="1:31" ht="24" customHeight="1" thickBot="1">
      <c r="A7" s="7"/>
      <c r="B7" s="8"/>
      <c r="C7" s="78" t="s">
        <v>175</v>
      </c>
      <c r="D7" s="449" t="s">
        <v>180</v>
      </c>
      <c r="E7" s="450"/>
      <c r="F7" s="449" t="s">
        <v>181</v>
      </c>
      <c r="G7" s="450"/>
      <c r="H7" s="451" t="s">
        <v>182</v>
      </c>
      <c r="I7" s="452"/>
      <c r="J7" s="203" t="s">
        <v>183</v>
      </c>
      <c r="K7" s="92"/>
      <c r="L7" s="211" t="s">
        <v>184</v>
      </c>
      <c r="M7" s="331"/>
      <c r="N7" s="453" t="s">
        <v>185</v>
      </c>
      <c r="O7" s="454"/>
      <c r="P7" s="454"/>
      <c r="Q7" s="202" t="s">
        <v>133</v>
      </c>
      <c r="R7" s="202" t="s">
        <v>139</v>
      </c>
      <c r="S7" s="442" t="s">
        <v>133</v>
      </c>
      <c r="T7" s="143"/>
      <c r="U7" s="143"/>
      <c r="V7" s="143"/>
      <c r="W7" s="147"/>
      <c r="X7" s="147"/>
      <c r="Y7" s="147"/>
      <c r="Z7" s="147"/>
      <c r="AA7" s="147"/>
      <c r="AB7" s="147"/>
      <c r="AC7" s="147"/>
      <c r="AD7" s="147"/>
      <c r="AE7" s="147"/>
    </row>
    <row r="8" spans="1:31" ht="22.5" customHeight="1" thickBot="1">
      <c r="A8" s="9"/>
      <c r="B8" s="10"/>
      <c r="C8" s="332" t="s">
        <v>212</v>
      </c>
      <c r="D8" s="4" t="s">
        <v>57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4" t="s">
        <v>59</v>
      </c>
      <c r="K8" s="4" t="s">
        <v>60</v>
      </c>
      <c r="L8" s="2" t="s">
        <v>59</v>
      </c>
      <c r="M8" s="4" t="s">
        <v>141</v>
      </c>
      <c r="N8" s="98" t="s">
        <v>59</v>
      </c>
      <c r="O8" s="98" t="s">
        <v>61</v>
      </c>
      <c r="P8" s="199" t="s">
        <v>155</v>
      </c>
      <c r="Q8" s="65" t="s">
        <v>144</v>
      </c>
      <c r="R8" s="65" t="s">
        <v>143</v>
      </c>
      <c r="S8" s="443" t="s">
        <v>200</v>
      </c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5.75" customHeight="1">
      <c r="A9" s="9"/>
      <c r="B9" s="10"/>
      <c r="C9" s="183" t="s">
        <v>216</v>
      </c>
      <c r="D9" s="184"/>
      <c r="E9" s="184">
        <f>SUM(E10-E49)</f>
        <v>20768575</v>
      </c>
      <c r="F9" s="184"/>
      <c r="G9" s="184">
        <f>SUM(G10-G49)</f>
        <v>0</v>
      </c>
      <c r="H9" s="184"/>
      <c r="I9" s="184">
        <f>SUM(I10-I49)</f>
        <v>63278</v>
      </c>
      <c r="J9" s="184">
        <f>SUM(J10-J49)</f>
        <v>0</v>
      </c>
      <c r="K9" s="184">
        <f>SUM(K10-K49)</f>
        <v>0</v>
      </c>
      <c r="L9" s="184">
        <f>SUM(L10-L49)</f>
        <v>0</v>
      </c>
      <c r="M9" s="184">
        <f>SUM(M10-M49)</f>
        <v>0</v>
      </c>
      <c r="N9" s="184">
        <v>0</v>
      </c>
      <c r="O9" s="99">
        <f>SUM(M9+K9+I9+G9+E9)</f>
        <v>20831853</v>
      </c>
      <c r="P9" s="94"/>
      <c r="Q9" s="188"/>
      <c r="R9" s="65"/>
      <c r="S9" s="4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19" ht="15" customHeight="1">
      <c r="A10" s="9"/>
      <c r="B10" s="10"/>
      <c r="C10" s="11" t="s">
        <v>0</v>
      </c>
      <c r="D10" s="248">
        <f>SUM(D11+D15)</f>
        <v>139820000</v>
      </c>
      <c r="E10" s="248">
        <f aca="true" t="shared" si="0" ref="E10:L10">SUM(E11+E15)</f>
        <v>149986073</v>
      </c>
      <c r="F10" s="248">
        <f t="shared" si="0"/>
        <v>252967000</v>
      </c>
      <c r="G10" s="248">
        <f t="shared" si="0"/>
        <v>251990745</v>
      </c>
      <c r="H10" s="248">
        <f t="shared" si="0"/>
        <v>10900000</v>
      </c>
      <c r="I10" s="248">
        <f t="shared" si="0"/>
        <v>6671739</v>
      </c>
      <c r="J10" s="248">
        <f t="shared" si="0"/>
        <v>15500000</v>
      </c>
      <c r="K10" s="248">
        <f t="shared" si="0"/>
        <v>10419575</v>
      </c>
      <c r="L10" s="248">
        <f t="shared" si="0"/>
        <v>0</v>
      </c>
      <c r="M10" s="248">
        <f>SUM(M11+M12+M16)</f>
        <v>0</v>
      </c>
      <c r="N10" s="12">
        <f>SUM(N11+N15)</f>
        <v>419187000</v>
      </c>
      <c r="O10" s="12">
        <f>SUM(O11+O15)</f>
        <v>419068132</v>
      </c>
      <c r="P10" s="12">
        <f>SUM(N10-O10)</f>
        <v>118868</v>
      </c>
      <c r="Q10" s="108">
        <f>SUM(O10/N10*100)</f>
        <v>99.97164320458411</v>
      </c>
      <c r="R10" s="108">
        <f>SUM(E10/D10*100)</f>
        <v>107.27082892290088</v>
      </c>
      <c r="S10" s="108">
        <f>SUM(G10/F10*100)</f>
        <v>99.61407812086162</v>
      </c>
    </row>
    <row r="11" spans="1:19" ht="11.25">
      <c r="A11" s="9"/>
      <c r="B11" s="10"/>
      <c r="C11" s="13" t="s">
        <v>1</v>
      </c>
      <c r="D11" s="248">
        <f>SUM(D19)</f>
        <v>124820000</v>
      </c>
      <c r="E11" s="248">
        <f>SUM(E19)</f>
        <v>144606487</v>
      </c>
      <c r="F11" s="248">
        <f>SUM(F19)</f>
        <v>252967000</v>
      </c>
      <c r="G11" s="248">
        <f>SUM(G19)</f>
        <v>251990745</v>
      </c>
      <c r="H11" s="298">
        <f aca="true" t="shared" si="1" ref="H11:P11">SUM(H19)</f>
        <v>10900000</v>
      </c>
      <c r="I11" s="298">
        <f t="shared" si="1"/>
        <v>6671739</v>
      </c>
      <c r="J11" s="248">
        <f t="shared" si="1"/>
        <v>15500000</v>
      </c>
      <c r="K11" s="248">
        <f t="shared" si="1"/>
        <v>10419575</v>
      </c>
      <c r="L11" s="12">
        <f t="shared" si="1"/>
        <v>0</v>
      </c>
      <c r="M11" s="248">
        <v>0</v>
      </c>
      <c r="N11" s="12">
        <f t="shared" si="1"/>
        <v>404187000</v>
      </c>
      <c r="O11" s="12">
        <f>SUM(O19)</f>
        <v>413688546</v>
      </c>
      <c r="P11" s="12">
        <f t="shared" si="1"/>
        <v>-9501546</v>
      </c>
      <c r="Q11" s="108">
        <f>SUM(O11/N11*100)</f>
        <v>102.35077971335049</v>
      </c>
      <c r="R11" s="108">
        <f>SUM(E11/D11*100)</f>
        <v>115.85201650376543</v>
      </c>
      <c r="S11" s="108">
        <f>SUM(G11/F11*100)</f>
        <v>99.61407812086162</v>
      </c>
    </row>
    <row r="12" spans="1:19" ht="11.25">
      <c r="A12" s="9"/>
      <c r="B12" s="10"/>
      <c r="C12" s="13" t="s">
        <v>64</v>
      </c>
      <c r="D12" s="248">
        <f>SUM(D50)</f>
        <v>99870000</v>
      </c>
      <c r="E12" s="248">
        <f>SUM(E50)</f>
        <v>89827723</v>
      </c>
      <c r="F12" s="248">
        <f>SUM(F50)</f>
        <v>252967000</v>
      </c>
      <c r="G12" s="248">
        <f>SUM(G50)</f>
        <v>251990745</v>
      </c>
      <c r="H12" s="298">
        <f aca="true" t="shared" si="2" ref="H12:P12">SUM(H55)</f>
        <v>0</v>
      </c>
      <c r="I12" s="298">
        <f t="shared" si="2"/>
        <v>0</v>
      </c>
      <c r="J12" s="248">
        <f t="shared" si="2"/>
        <v>0</v>
      </c>
      <c r="K12" s="248">
        <f t="shared" si="2"/>
        <v>0</v>
      </c>
      <c r="L12" s="12">
        <f t="shared" si="2"/>
        <v>0</v>
      </c>
      <c r="M12" s="248">
        <f>SUM(M20)</f>
        <v>0</v>
      </c>
      <c r="N12" s="12">
        <f t="shared" si="2"/>
        <v>800000</v>
      </c>
      <c r="O12" s="12">
        <f>SUM(O55)</f>
        <v>459944</v>
      </c>
      <c r="P12" s="12">
        <f t="shared" si="2"/>
        <v>340056</v>
      </c>
      <c r="Q12" s="108">
        <f>SUM(O12/N12*100)</f>
        <v>57.493</v>
      </c>
      <c r="R12" s="108">
        <f>SUM(E12/D12*100)</f>
        <v>89.94465104636026</v>
      </c>
      <c r="S12" s="108">
        <f>SUM(G12/F12*100)</f>
        <v>99.61407812086162</v>
      </c>
    </row>
    <row r="13" spans="1:19" ht="6.75" customHeight="1">
      <c r="A13" s="9"/>
      <c r="B13" s="10"/>
      <c r="C13" s="15"/>
      <c r="D13" s="299"/>
      <c r="E13" s="299"/>
      <c r="F13" s="299"/>
      <c r="G13" s="299"/>
      <c r="H13" s="300"/>
      <c r="I13" s="300"/>
      <c r="J13" s="299"/>
      <c r="K13" s="299"/>
      <c r="L13" s="5"/>
      <c r="M13" s="5"/>
      <c r="N13" s="5"/>
      <c r="O13" s="5"/>
      <c r="P13" s="5"/>
      <c r="Q13" s="108"/>
      <c r="R13" s="108"/>
      <c r="S13" s="108"/>
    </row>
    <row r="14" spans="1:19" ht="11.25">
      <c r="A14" s="9"/>
      <c r="B14" s="10"/>
      <c r="C14" s="16" t="s">
        <v>2</v>
      </c>
      <c r="D14" s="248"/>
      <c r="E14" s="248"/>
      <c r="F14" s="248"/>
      <c r="G14" s="248"/>
      <c r="H14" s="298"/>
      <c r="I14" s="298"/>
      <c r="J14" s="248"/>
      <c r="K14" s="248"/>
      <c r="L14" s="12"/>
      <c r="M14" s="12"/>
      <c r="N14" s="12"/>
      <c r="O14" s="12"/>
      <c r="P14" s="12"/>
      <c r="Q14" s="108"/>
      <c r="R14" s="108"/>
      <c r="S14" s="108"/>
    </row>
    <row r="15" spans="1:19" ht="11.25">
      <c r="A15" s="9"/>
      <c r="B15" s="10">
        <v>73</v>
      </c>
      <c r="C15" s="17" t="s">
        <v>3</v>
      </c>
      <c r="D15" s="248">
        <f>SUM(D37)</f>
        <v>15000000</v>
      </c>
      <c r="E15" s="248">
        <f>SUM(E37)</f>
        <v>5379586</v>
      </c>
      <c r="F15" s="248">
        <f>SUM(F37)</f>
        <v>0</v>
      </c>
      <c r="G15" s="248">
        <f>SUM(G37)</f>
        <v>0</v>
      </c>
      <c r="H15" s="298">
        <f aca="true" t="shared" si="3" ref="H15:P15">SUM(H37)</f>
        <v>0</v>
      </c>
      <c r="I15" s="298">
        <f t="shared" si="3"/>
        <v>0</v>
      </c>
      <c r="J15" s="248">
        <f t="shared" si="3"/>
        <v>0</v>
      </c>
      <c r="K15" s="248">
        <f t="shared" si="3"/>
        <v>0</v>
      </c>
      <c r="L15" s="12">
        <f t="shared" si="3"/>
        <v>0</v>
      </c>
      <c r="M15" s="12"/>
      <c r="N15" s="12">
        <f t="shared" si="3"/>
        <v>15000000</v>
      </c>
      <c r="O15" s="12">
        <f>SUM(O37)</f>
        <v>5379586</v>
      </c>
      <c r="P15" s="12">
        <f t="shared" si="3"/>
        <v>9620414</v>
      </c>
      <c r="Q15" s="108">
        <f>SUM(O15/N15*100)</f>
        <v>35.863906666666665</v>
      </c>
      <c r="R15" s="108">
        <f>SUM(E15/D15*100)</f>
        <v>35.863906666666665</v>
      </c>
      <c r="S15" s="108"/>
    </row>
    <row r="16" spans="1:19" ht="12" thickBot="1">
      <c r="A16" s="18"/>
      <c r="B16" s="19">
        <v>48</v>
      </c>
      <c r="C16" s="20" t="s">
        <v>4</v>
      </c>
      <c r="D16" s="301">
        <f aca="true" t="shared" si="4" ref="D16:O16">SUM(D70)</f>
        <v>39950000</v>
      </c>
      <c r="E16" s="301">
        <f t="shared" si="4"/>
        <v>39389775</v>
      </c>
      <c r="F16" s="301">
        <f t="shared" si="4"/>
        <v>0</v>
      </c>
      <c r="G16" s="301">
        <f t="shared" si="4"/>
        <v>0</v>
      </c>
      <c r="H16" s="301">
        <f t="shared" si="4"/>
        <v>0</v>
      </c>
      <c r="I16" s="301">
        <f t="shared" si="4"/>
        <v>0</v>
      </c>
      <c r="J16" s="301">
        <f t="shared" si="4"/>
        <v>4200000</v>
      </c>
      <c r="K16" s="301">
        <f t="shared" si="4"/>
        <v>3890000</v>
      </c>
      <c r="L16" s="301">
        <f t="shared" si="4"/>
        <v>0</v>
      </c>
      <c r="M16" s="301">
        <f t="shared" si="4"/>
        <v>0</v>
      </c>
      <c r="N16" s="301">
        <f t="shared" si="4"/>
        <v>44150000</v>
      </c>
      <c r="O16" s="301">
        <f t="shared" si="4"/>
        <v>43279775</v>
      </c>
      <c r="P16" s="21">
        <f>SUM(P97)</f>
        <v>0</v>
      </c>
      <c r="Q16" s="108">
        <f>SUM(O16/N16*100)</f>
        <v>98.02893544733861</v>
      </c>
      <c r="R16" s="108">
        <f>SUM(E16/D16*100)</f>
        <v>98.5976846057572</v>
      </c>
      <c r="S16" s="108" t="e">
        <f>SUM(G16/F16*100)</f>
        <v>#DIV/0!</v>
      </c>
    </row>
    <row r="17" spans="1:19" ht="8.25" customHeight="1" thickBot="1">
      <c r="A17" s="22"/>
      <c r="B17" s="10"/>
      <c r="C17" s="23"/>
      <c r="D17" s="302"/>
      <c r="E17" s="302"/>
      <c r="F17" s="302"/>
      <c r="G17" s="303"/>
      <c r="H17" s="304"/>
      <c r="I17" s="304"/>
      <c r="J17" s="24"/>
      <c r="K17" s="24"/>
      <c r="L17" s="25"/>
      <c r="M17" s="24"/>
      <c r="N17" s="100"/>
      <c r="O17" s="100"/>
      <c r="P17" s="200"/>
      <c r="Q17" s="108"/>
      <c r="R17" s="108"/>
      <c r="S17" s="108"/>
    </row>
    <row r="18" spans="1:19" ht="11.25">
      <c r="A18" s="76" t="s">
        <v>56</v>
      </c>
      <c r="B18" s="77"/>
      <c r="C18" s="77"/>
      <c r="D18" s="77"/>
      <c r="E18" s="77"/>
      <c r="F18" s="77"/>
      <c r="G18" s="77"/>
      <c r="H18" s="305"/>
      <c r="I18" s="305"/>
      <c r="J18" s="90"/>
      <c r="K18" s="90"/>
      <c r="L18" s="77"/>
      <c r="M18" s="90"/>
      <c r="N18" s="101"/>
      <c r="O18" s="101"/>
      <c r="P18" s="96"/>
      <c r="Q18" s="108"/>
      <c r="R18" s="108"/>
      <c r="S18" s="108"/>
    </row>
    <row r="19" spans="1:57" s="210" customFormat="1" ht="9.75" customHeight="1">
      <c r="A19" s="206"/>
      <c r="B19" s="206"/>
      <c r="C19" s="206"/>
      <c r="D19" s="237">
        <f>SUM(D20+D25+D31+D34)</f>
        <v>124820000</v>
      </c>
      <c r="E19" s="237">
        <f aca="true" t="shared" si="5" ref="E19:P19">SUM(E20+E25+E31+E34)</f>
        <v>144606487</v>
      </c>
      <c r="F19" s="237">
        <f t="shared" si="5"/>
        <v>252967000</v>
      </c>
      <c r="G19" s="237">
        <f t="shared" si="5"/>
        <v>251990745</v>
      </c>
      <c r="H19" s="237">
        <f t="shared" si="5"/>
        <v>10900000</v>
      </c>
      <c r="I19" s="237">
        <f t="shared" si="5"/>
        <v>6671739</v>
      </c>
      <c r="J19" s="237">
        <f t="shared" si="5"/>
        <v>15500000</v>
      </c>
      <c r="K19" s="237">
        <f t="shared" si="5"/>
        <v>10419575</v>
      </c>
      <c r="L19" s="237">
        <f t="shared" si="5"/>
        <v>0</v>
      </c>
      <c r="M19" s="237">
        <f t="shared" si="5"/>
        <v>0</v>
      </c>
      <c r="N19" s="237">
        <f t="shared" si="5"/>
        <v>404187000</v>
      </c>
      <c r="O19" s="237">
        <f t="shared" si="5"/>
        <v>413688546</v>
      </c>
      <c r="P19" s="237">
        <f t="shared" si="5"/>
        <v>-9501546</v>
      </c>
      <c r="Q19" s="108">
        <f>SUM(O19/N19*100)</f>
        <v>102.35077971335049</v>
      </c>
      <c r="R19" s="108">
        <f>SUM(E19/D19*100)</f>
        <v>115.85201650376543</v>
      </c>
      <c r="S19" s="108">
        <f>SUM(G19/F19*100)</f>
        <v>99.61407812086162</v>
      </c>
      <c r="T19" s="169">
        <f>SUM(N19-O19)</f>
        <v>-9501546</v>
      </c>
      <c r="U19" s="193"/>
      <c r="V19" s="193"/>
      <c r="W19" s="193"/>
      <c r="X19" s="193"/>
      <c r="Y19" s="193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</row>
    <row r="20" spans="1:57" s="31" customFormat="1" ht="11.25">
      <c r="A20" s="26" t="s">
        <v>67</v>
      </c>
      <c r="B20" s="27"/>
      <c r="C20" s="28" t="s">
        <v>5</v>
      </c>
      <c r="D20" s="333">
        <f>SUM(D21:D24)</f>
        <v>80800000</v>
      </c>
      <c r="E20" s="333">
        <f aca="true" t="shared" si="6" ref="E20:J20">SUM(E21:E24)</f>
        <v>108010444</v>
      </c>
      <c r="F20" s="333">
        <f t="shared" si="6"/>
        <v>0</v>
      </c>
      <c r="G20" s="333">
        <f t="shared" si="6"/>
        <v>0</v>
      </c>
      <c r="H20" s="333">
        <f t="shared" si="6"/>
        <v>0</v>
      </c>
      <c r="I20" s="333">
        <f t="shared" si="6"/>
        <v>0</v>
      </c>
      <c r="J20" s="333">
        <f t="shared" si="6"/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102">
        <f aca="true" t="shared" si="7" ref="N20:O35">SUM(L20+J20+H20+F20+D20)</f>
        <v>80800000</v>
      </c>
      <c r="O20" s="102">
        <f>SUM(M20+K20+I20+G21+E20)</f>
        <v>108010444</v>
      </c>
      <c r="P20" s="94">
        <f aca="true" t="shared" si="8" ref="P20:P42">SUM(N20-O20)</f>
        <v>-27210444</v>
      </c>
      <c r="Q20" s="108">
        <f aca="true" t="shared" si="9" ref="Q20:Q42">SUM(O20/N20*100)</f>
        <v>133.67629207920794</v>
      </c>
      <c r="R20" s="108">
        <f aca="true" t="shared" si="10" ref="R20:R25">SUM(E20/D20*100)</f>
        <v>133.67629207920794</v>
      </c>
      <c r="S20" s="108" t="e">
        <f aca="true" t="shared" si="11" ref="S20:S31">SUM(G20/F20*100)</f>
        <v>#DIV/0!</v>
      </c>
      <c r="T20" s="139"/>
      <c r="U20" s="139"/>
      <c r="V20" s="139"/>
      <c r="W20" s="139"/>
      <c r="X20" s="139"/>
      <c r="Y20" s="139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19" ht="11.25">
      <c r="A21" s="32"/>
      <c r="B21" s="33" t="s">
        <v>6</v>
      </c>
      <c r="C21" s="34" t="s">
        <v>7</v>
      </c>
      <c r="D21" s="35">
        <v>6300000</v>
      </c>
      <c r="E21" s="35">
        <v>5711024</v>
      </c>
      <c r="F21" s="35"/>
      <c r="G21" s="36"/>
      <c r="H21" s="35"/>
      <c r="I21" s="35"/>
      <c r="J21" s="35"/>
      <c r="K21" s="35"/>
      <c r="L21" s="36"/>
      <c r="M21" s="164"/>
      <c r="N21" s="12">
        <f t="shared" si="7"/>
        <v>6300000</v>
      </c>
      <c r="O21" s="12">
        <f t="shared" si="7"/>
        <v>5711024</v>
      </c>
      <c r="P21" s="94">
        <f t="shared" si="8"/>
        <v>588976</v>
      </c>
      <c r="Q21" s="108">
        <f t="shared" si="9"/>
        <v>90.6511746031746</v>
      </c>
      <c r="R21" s="108">
        <f t="shared" si="10"/>
        <v>90.6511746031746</v>
      </c>
      <c r="S21" s="108" t="e">
        <f t="shared" si="11"/>
        <v>#DIV/0!</v>
      </c>
    </row>
    <row r="22" spans="1:19" ht="11.25">
      <c r="A22" s="32"/>
      <c r="B22" s="33" t="s">
        <v>8</v>
      </c>
      <c r="C22" s="34" t="s">
        <v>9</v>
      </c>
      <c r="D22" s="35">
        <v>12500000</v>
      </c>
      <c r="E22" s="35">
        <v>13421479</v>
      </c>
      <c r="F22" s="35"/>
      <c r="G22" s="36"/>
      <c r="H22" s="35"/>
      <c r="I22" s="35"/>
      <c r="J22" s="35"/>
      <c r="K22" s="35"/>
      <c r="L22" s="36"/>
      <c r="M22" s="164"/>
      <c r="N22" s="12">
        <f t="shared" si="7"/>
        <v>12500000</v>
      </c>
      <c r="O22" s="12">
        <f t="shared" si="7"/>
        <v>13421479</v>
      </c>
      <c r="P22" s="94">
        <f t="shared" si="8"/>
        <v>-921479</v>
      </c>
      <c r="Q22" s="108">
        <f t="shared" si="9"/>
        <v>107.371832</v>
      </c>
      <c r="R22" s="108">
        <f t="shared" si="10"/>
        <v>107.371832</v>
      </c>
      <c r="S22" s="108" t="e">
        <f t="shared" si="11"/>
        <v>#DIV/0!</v>
      </c>
    </row>
    <row r="23" spans="1:19" ht="11.25">
      <c r="A23" s="32"/>
      <c r="B23" s="33" t="s">
        <v>10</v>
      </c>
      <c r="C23" s="34" t="s">
        <v>11</v>
      </c>
      <c r="D23" s="35">
        <v>61500000</v>
      </c>
      <c r="E23" s="35">
        <v>88783179</v>
      </c>
      <c r="F23" s="35"/>
      <c r="G23" s="36"/>
      <c r="H23" s="35"/>
      <c r="I23" s="35"/>
      <c r="J23" s="35"/>
      <c r="K23" s="35"/>
      <c r="L23" s="36"/>
      <c r="M23" s="164"/>
      <c r="N23" s="12">
        <f t="shared" si="7"/>
        <v>61500000</v>
      </c>
      <c r="O23" s="12">
        <f t="shared" si="7"/>
        <v>88783179</v>
      </c>
      <c r="P23" s="94">
        <f t="shared" si="8"/>
        <v>-27283179</v>
      </c>
      <c r="Q23" s="108">
        <f t="shared" si="9"/>
        <v>144.36289268292683</v>
      </c>
      <c r="R23" s="108">
        <f t="shared" si="10"/>
        <v>144.36289268292683</v>
      </c>
      <c r="S23" s="108" t="e">
        <f t="shared" si="11"/>
        <v>#DIV/0!</v>
      </c>
    </row>
    <row r="24" spans="1:19" ht="11.25">
      <c r="A24" s="32"/>
      <c r="B24" s="33" t="s">
        <v>12</v>
      </c>
      <c r="C24" s="34" t="s">
        <v>13</v>
      </c>
      <c r="D24" s="35">
        <v>500000</v>
      </c>
      <c r="E24" s="35">
        <v>94762</v>
      </c>
      <c r="F24" s="35"/>
      <c r="G24" s="36"/>
      <c r="H24" s="35"/>
      <c r="I24" s="35"/>
      <c r="J24" s="35"/>
      <c r="K24" s="35"/>
      <c r="L24" s="36"/>
      <c r="M24" s="164"/>
      <c r="N24" s="12">
        <f t="shared" si="7"/>
        <v>500000</v>
      </c>
      <c r="O24" s="12">
        <f t="shared" si="7"/>
        <v>94762</v>
      </c>
      <c r="P24" s="94">
        <f t="shared" si="8"/>
        <v>405238</v>
      </c>
      <c r="Q24" s="108">
        <f t="shared" si="9"/>
        <v>18.9524</v>
      </c>
      <c r="R24" s="108">
        <f t="shared" si="10"/>
        <v>18.9524</v>
      </c>
      <c r="S24" s="108" t="e">
        <f t="shared" si="11"/>
        <v>#DIV/0!</v>
      </c>
    </row>
    <row r="25" spans="1:57" s="38" customFormat="1" ht="11.25">
      <c r="A25" s="37">
        <v>72</v>
      </c>
      <c r="B25" s="27"/>
      <c r="C25" s="28" t="s">
        <v>14</v>
      </c>
      <c r="D25" s="30">
        <f aca="true" t="shared" si="12" ref="D25:J25">SUM(D26:D30)</f>
        <v>7500000</v>
      </c>
      <c r="E25" s="30">
        <f t="shared" si="12"/>
        <v>4569773</v>
      </c>
      <c r="F25" s="30">
        <f t="shared" si="12"/>
        <v>0</v>
      </c>
      <c r="G25" s="30">
        <f t="shared" si="12"/>
        <v>0</v>
      </c>
      <c r="H25" s="30">
        <f t="shared" si="12"/>
        <v>10900000</v>
      </c>
      <c r="I25" s="30">
        <f t="shared" si="12"/>
        <v>6671739</v>
      </c>
      <c r="J25" s="30">
        <f t="shared" si="12"/>
        <v>0</v>
      </c>
      <c r="K25" s="30">
        <f>SUM(K27:K30)</f>
        <v>0</v>
      </c>
      <c r="L25" s="29">
        <f>SUM(L27:L30)</f>
        <v>0</v>
      </c>
      <c r="M25" s="334">
        <f>SUM(M27:M30)</f>
        <v>0</v>
      </c>
      <c r="N25" s="102">
        <f t="shared" si="7"/>
        <v>18400000</v>
      </c>
      <c r="O25" s="104">
        <f t="shared" si="7"/>
        <v>11241512</v>
      </c>
      <c r="P25" s="94">
        <f t="shared" si="8"/>
        <v>7158488</v>
      </c>
      <c r="Q25" s="108">
        <f t="shared" si="9"/>
        <v>61.095173913043475</v>
      </c>
      <c r="R25" s="108">
        <f t="shared" si="10"/>
        <v>60.93030666666667</v>
      </c>
      <c r="S25" s="108" t="e">
        <f t="shared" si="11"/>
        <v>#DIV/0!</v>
      </c>
      <c r="T25" s="139"/>
      <c r="U25" s="139"/>
      <c r="V25" s="139"/>
      <c r="W25" s="139"/>
      <c r="X25" s="139"/>
      <c r="Y25" s="13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25" s="74" customFormat="1" ht="11.25">
      <c r="A26" s="245"/>
      <c r="B26" s="33" t="s">
        <v>15</v>
      </c>
      <c r="C26" s="34" t="s">
        <v>16</v>
      </c>
      <c r="D26" s="246">
        <v>0</v>
      </c>
      <c r="E26" s="246"/>
      <c r="F26" s="246"/>
      <c r="G26" s="247"/>
      <c r="H26" s="270">
        <v>0</v>
      </c>
      <c r="I26" s="239">
        <v>2090</v>
      </c>
      <c r="J26" s="246"/>
      <c r="K26" s="246"/>
      <c r="L26" s="246"/>
      <c r="M26" s="335"/>
      <c r="N26" s="12">
        <f t="shared" si="7"/>
        <v>0</v>
      </c>
      <c r="O26" s="12">
        <f t="shared" si="7"/>
        <v>2090</v>
      </c>
      <c r="P26" s="12">
        <f>SUM(N26+L26+J26+H26+F26)</f>
        <v>0</v>
      </c>
      <c r="Q26" s="155"/>
      <c r="R26" s="155"/>
      <c r="S26" s="108" t="e">
        <f t="shared" si="11"/>
        <v>#DIV/0!</v>
      </c>
      <c r="T26" s="139"/>
      <c r="U26" s="139"/>
      <c r="V26" s="139"/>
      <c r="W26" s="139"/>
      <c r="X26" s="139"/>
      <c r="Y26" s="139"/>
    </row>
    <row r="27" spans="1:19" ht="11.25">
      <c r="A27" s="32"/>
      <c r="B27" s="33" t="s">
        <v>17</v>
      </c>
      <c r="C27" s="34" t="s">
        <v>166</v>
      </c>
      <c r="D27" s="35">
        <v>1000000</v>
      </c>
      <c r="E27" s="35">
        <v>594216</v>
      </c>
      <c r="F27" s="35"/>
      <c r="G27" s="36"/>
      <c r="H27" s="35">
        <v>400000</v>
      </c>
      <c r="I27" s="35">
        <v>800</v>
      </c>
      <c r="J27" s="35"/>
      <c r="K27" s="35"/>
      <c r="L27" s="36"/>
      <c r="M27" s="164"/>
      <c r="N27" s="12">
        <f t="shared" si="7"/>
        <v>1400000</v>
      </c>
      <c r="O27" s="12">
        <f t="shared" si="7"/>
        <v>595016</v>
      </c>
      <c r="P27" s="94">
        <f>SUM(N27-O27)</f>
        <v>804984</v>
      </c>
      <c r="Q27" s="108">
        <f t="shared" si="9"/>
        <v>42.50114285714286</v>
      </c>
      <c r="R27" s="108">
        <f>SUM(E27/D27*100)</f>
        <v>59.4216</v>
      </c>
      <c r="S27" s="108" t="e">
        <f t="shared" si="11"/>
        <v>#DIV/0!</v>
      </c>
    </row>
    <row r="28" spans="1:19" ht="12.75">
      <c r="A28" s="32"/>
      <c r="B28" s="33" t="s">
        <v>18</v>
      </c>
      <c r="C28" s="265" t="s">
        <v>167</v>
      </c>
      <c r="D28" s="35">
        <v>1000000</v>
      </c>
      <c r="E28" s="35">
        <v>398520</v>
      </c>
      <c r="F28" s="35"/>
      <c r="G28" s="36"/>
      <c r="H28" s="35">
        <v>10500000</v>
      </c>
      <c r="I28" s="35">
        <v>6665849</v>
      </c>
      <c r="J28" s="35"/>
      <c r="K28" s="35"/>
      <c r="L28" s="36"/>
      <c r="M28" s="164"/>
      <c r="N28" s="12">
        <f t="shared" si="7"/>
        <v>11500000</v>
      </c>
      <c r="O28" s="12">
        <f t="shared" si="7"/>
        <v>7064369</v>
      </c>
      <c r="P28" s="94">
        <f>SUM(N28-O28)</f>
        <v>4435631</v>
      </c>
      <c r="Q28" s="108">
        <f t="shared" si="9"/>
        <v>61.42929565217391</v>
      </c>
      <c r="R28" s="108">
        <f>SUM(E28/D28*100)</f>
        <v>39.852</v>
      </c>
      <c r="S28" s="108" t="e">
        <f t="shared" si="11"/>
        <v>#DIV/0!</v>
      </c>
    </row>
    <row r="29" spans="1:19" ht="11.25">
      <c r="A29" s="32"/>
      <c r="B29" s="33" t="s">
        <v>19</v>
      </c>
      <c r="C29" s="34" t="s">
        <v>20</v>
      </c>
      <c r="D29" s="35">
        <v>500000</v>
      </c>
      <c r="E29" s="35">
        <v>0</v>
      </c>
      <c r="F29" s="35"/>
      <c r="G29" s="36"/>
      <c r="H29" s="35"/>
      <c r="I29" s="35">
        <v>1500</v>
      </c>
      <c r="J29" s="35"/>
      <c r="K29" s="35"/>
      <c r="L29" s="36"/>
      <c r="M29" s="164"/>
      <c r="N29" s="12">
        <f t="shared" si="7"/>
        <v>500000</v>
      </c>
      <c r="O29" s="12">
        <f t="shared" si="7"/>
        <v>1500</v>
      </c>
      <c r="P29" s="94">
        <f>SUM(N29-O29)</f>
        <v>498500</v>
      </c>
      <c r="Q29" s="108">
        <f t="shared" si="9"/>
        <v>0.3</v>
      </c>
      <c r="R29" s="108">
        <f>SUM(E29/D29*100)</f>
        <v>0</v>
      </c>
      <c r="S29" s="108" t="e">
        <f t="shared" si="11"/>
        <v>#DIV/0!</v>
      </c>
    </row>
    <row r="30" spans="1:19" ht="11.25">
      <c r="A30" s="32"/>
      <c r="B30" s="33" t="s">
        <v>21</v>
      </c>
      <c r="C30" s="34" t="s">
        <v>22</v>
      </c>
      <c r="D30" s="35">
        <v>5000000</v>
      </c>
      <c r="E30" s="35">
        <v>3577037</v>
      </c>
      <c r="F30" s="35"/>
      <c r="G30" s="36"/>
      <c r="H30" s="35"/>
      <c r="I30" s="35">
        <v>1500</v>
      </c>
      <c r="J30" s="35"/>
      <c r="K30" s="35"/>
      <c r="L30" s="36">
        <v>0</v>
      </c>
      <c r="M30" s="164">
        <v>0</v>
      </c>
      <c r="N30" s="12">
        <f t="shared" si="7"/>
        <v>5000000</v>
      </c>
      <c r="O30" s="12">
        <f t="shared" si="7"/>
        <v>3578537</v>
      </c>
      <c r="P30" s="94">
        <f>SUM(N30-O30)</f>
        <v>1421463</v>
      </c>
      <c r="Q30" s="108">
        <f t="shared" si="9"/>
        <v>71.57074</v>
      </c>
      <c r="R30" s="108">
        <f>SUM(E30/D30*100)</f>
        <v>71.54074</v>
      </c>
      <c r="S30" s="108" t="e">
        <f t="shared" si="11"/>
        <v>#DIV/0!</v>
      </c>
    </row>
    <row r="31" spans="1:57" s="44" customFormat="1" ht="11.25">
      <c r="A31" s="39">
        <v>74</v>
      </c>
      <c r="B31" s="40"/>
      <c r="C31" s="41" t="s">
        <v>23</v>
      </c>
      <c r="D31" s="42">
        <f>SUM(D32:D33)</f>
        <v>36520000</v>
      </c>
      <c r="E31" s="42">
        <f aca="true" t="shared" si="13" ref="E31:K31">SUM(E32:E33)</f>
        <v>32026270</v>
      </c>
      <c r="F31" s="42">
        <f t="shared" si="13"/>
        <v>252967000</v>
      </c>
      <c r="G31" s="42">
        <f t="shared" si="13"/>
        <v>251990745</v>
      </c>
      <c r="H31" s="42">
        <f t="shared" si="13"/>
        <v>0</v>
      </c>
      <c r="I31" s="42">
        <f t="shared" si="13"/>
        <v>0</v>
      </c>
      <c r="J31" s="42">
        <f t="shared" si="13"/>
        <v>15500000</v>
      </c>
      <c r="K31" s="42">
        <f t="shared" si="13"/>
        <v>10419575</v>
      </c>
      <c r="L31" s="240">
        <f>SUM(L32:L33)</f>
        <v>0</v>
      </c>
      <c r="M31" s="187">
        <f>SUM(M32)</f>
        <v>0</v>
      </c>
      <c r="N31" s="103">
        <f t="shared" si="7"/>
        <v>304987000</v>
      </c>
      <c r="O31" s="104">
        <f>SUM(M31+K31+I31+G32+E31)</f>
        <v>294436590</v>
      </c>
      <c r="P31" s="94">
        <f t="shared" si="8"/>
        <v>10550410</v>
      </c>
      <c r="Q31" s="108">
        <f t="shared" si="9"/>
        <v>96.54070173482803</v>
      </c>
      <c r="R31" s="108">
        <f>SUM(E31/D31*100)</f>
        <v>87.69515334063527</v>
      </c>
      <c r="S31" s="108">
        <f t="shared" si="11"/>
        <v>99.61407812086162</v>
      </c>
      <c r="T31" s="144"/>
      <c r="U31" s="144"/>
      <c r="V31" s="144"/>
      <c r="W31" s="144"/>
      <c r="X31" s="144"/>
      <c r="Y31" s="144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</row>
    <row r="32" spans="1:19" ht="11.25">
      <c r="A32" s="32"/>
      <c r="B32" s="33" t="s">
        <v>24</v>
      </c>
      <c r="C32" s="34" t="s">
        <v>25</v>
      </c>
      <c r="D32" s="35">
        <v>36520000</v>
      </c>
      <c r="E32" s="35">
        <v>32026270</v>
      </c>
      <c r="F32" s="35">
        <v>252967000</v>
      </c>
      <c r="G32" s="35">
        <v>251990745</v>
      </c>
      <c r="H32" s="35"/>
      <c r="I32" s="35">
        <v>0</v>
      </c>
      <c r="J32" s="35"/>
      <c r="K32" s="35">
        <v>1432177</v>
      </c>
      <c r="L32" s="36"/>
      <c r="M32" s="164">
        <v>0</v>
      </c>
      <c r="N32" s="12">
        <f t="shared" si="7"/>
        <v>289487000</v>
      </c>
      <c r="O32" s="12">
        <f t="shared" si="7"/>
        <v>285449192</v>
      </c>
      <c r="P32" s="94">
        <f t="shared" si="8"/>
        <v>4037808</v>
      </c>
      <c r="Q32" s="108">
        <f t="shared" si="9"/>
        <v>98.60518503421571</v>
      </c>
      <c r="R32" s="108">
        <f aca="true" t="shared" si="14" ref="R32:R42">SUM(E32/D32*100)</f>
        <v>87.69515334063527</v>
      </c>
      <c r="S32" s="108">
        <f aca="true" t="shared" si="15" ref="S32:S42">SUM(G32/F32*100)</f>
        <v>99.61407812086162</v>
      </c>
    </row>
    <row r="33" spans="1:19" ht="11.25">
      <c r="A33" s="336"/>
      <c r="B33" s="33" t="s">
        <v>26</v>
      </c>
      <c r="C33" s="34" t="s">
        <v>27</v>
      </c>
      <c r="D33" s="35">
        <v>0</v>
      </c>
      <c r="E33" s="35">
        <v>0</v>
      </c>
      <c r="F33" s="35"/>
      <c r="G33" s="36"/>
      <c r="H33" s="35"/>
      <c r="I33" s="35"/>
      <c r="J33" s="35">
        <v>15500000</v>
      </c>
      <c r="K33" s="35">
        <v>8987398</v>
      </c>
      <c r="L33" s="36"/>
      <c r="M33" s="35"/>
      <c r="N33" s="12">
        <f t="shared" si="7"/>
        <v>15500000</v>
      </c>
      <c r="O33" s="12">
        <f t="shared" si="7"/>
        <v>8987398</v>
      </c>
      <c r="P33" s="12">
        <f t="shared" si="8"/>
        <v>6512602</v>
      </c>
      <c r="Q33" s="108">
        <f t="shared" si="9"/>
        <v>57.98321290322581</v>
      </c>
      <c r="R33" s="108" t="e">
        <f t="shared" si="14"/>
        <v>#DIV/0!</v>
      </c>
      <c r="S33" s="108" t="e">
        <f t="shared" si="15"/>
        <v>#DIV/0!</v>
      </c>
    </row>
    <row r="34" spans="1:19" ht="12.75">
      <c r="A34" s="336">
        <v>75</v>
      </c>
      <c r="B34" s="337"/>
      <c r="C34" s="338" t="s">
        <v>176</v>
      </c>
      <c r="D34" s="339"/>
      <c r="E34" s="339">
        <f>SUM(E35)</f>
        <v>0</v>
      </c>
      <c r="F34" s="339"/>
      <c r="G34" s="340"/>
      <c r="H34" s="339"/>
      <c r="I34" s="339"/>
      <c r="J34" s="339"/>
      <c r="K34" s="339"/>
      <c r="L34" s="339">
        <f>SUM(L35)</f>
        <v>0</v>
      </c>
      <c r="M34" s="339"/>
      <c r="N34" s="339">
        <f>SUM(N35)</f>
        <v>0</v>
      </c>
      <c r="O34" s="12">
        <f t="shared" si="7"/>
        <v>0</v>
      </c>
      <c r="P34" s="12">
        <f t="shared" si="8"/>
        <v>0</v>
      </c>
      <c r="Q34" s="108" t="e">
        <f t="shared" si="9"/>
        <v>#DIV/0!</v>
      </c>
      <c r="R34" s="108" t="e">
        <f t="shared" si="14"/>
        <v>#DIV/0!</v>
      </c>
      <c r="S34" s="108" t="e">
        <f t="shared" si="15"/>
        <v>#DIV/0!</v>
      </c>
    </row>
    <row r="35" spans="1:19" ht="12" thickBot="1">
      <c r="A35" s="341"/>
      <c r="B35" s="342">
        <v>754</v>
      </c>
      <c r="C35" s="343" t="s">
        <v>177</v>
      </c>
      <c r="D35" s="35">
        <v>0</v>
      </c>
      <c r="E35" s="35">
        <v>0</v>
      </c>
      <c r="F35" s="35">
        <v>0</v>
      </c>
      <c r="G35" s="36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/>
      <c r="N35" s="12">
        <f>SUM(L35+J35+H35+F35+D35)</f>
        <v>0</v>
      </c>
      <c r="O35" s="12">
        <f t="shared" si="7"/>
        <v>0</v>
      </c>
      <c r="P35" s="12">
        <f t="shared" si="8"/>
        <v>0</v>
      </c>
      <c r="Q35" s="108" t="e">
        <f t="shared" si="9"/>
        <v>#DIV/0!</v>
      </c>
      <c r="R35" s="108" t="e">
        <f t="shared" si="14"/>
        <v>#DIV/0!</v>
      </c>
      <c r="S35" s="108" t="e">
        <f t="shared" si="15"/>
        <v>#DIV/0!</v>
      </c>
    </row>
    <row r="36" spans="1:19" ht="11.25">
      <c r="A36" s="75" t="s">
        <v>55</v>
      </c>
      <c r="B36" s="47"/>
      <c r="C36" s="47"/>
      <c r="D36" s="308">
        <f>SUM(D37)</f>
        <v>15000000</v>
      </c>
      <c r="E36" s="308">
        <f aca="true" t="shared" si="16" ref="E36:O36">SUM(E37)</f>
        <v>5379586</v>
      </c>
      <c r="F36" s="308">
        <f t="shared" si="16"/>
        <v>0</v>
      </c>
      <c r="G36" s="308">
        <f t="shared" si="16"/>
        <v>0</v>
      </c>
      <c r="H36" s="309">
        <f t="shared" si="16"/>
        <v>0</v>
      </c>
      <c r="I36" s="309">
        <f t="shared" si="16"/>
        <v>0</v>
      </c>
      <c r="J36" s="310">
        <f t="shared" si="16"/>
        <v>0</v>
      </c>
      <c r="K36" s="310">
        <f t="shared" si="16"/>
        <v>0</v>
      </c>
      <c r="L36" s="310">
        <f t="shared" si="16"/>
        <v>0</v>
      </c>
      <c r="M36" s="310">
        <f t="shared" si="16"/>
        <v>0</v>
      </c>
      <c r="N36" s="310">
        <f t="shared" si="16"/>
        <v>15000000</v>
      </c>
      <c r="O36" s="310">
        <f t="shared" si="16"/>
        <v>5379586</v>
      </c>
      <c r="P36" s="94">
        <f t="shared" si="8"/>
        <v>9620414</v>
      </c>
      <c r="Q36" s="108">
        <f t="shared" si="9"/>
        <v>35.863906666666665</v>
      </c>
      <c r="R36" s="108">
        <f t="shared" si="14"/>
        <v>35.863906666666665</v>
      </c>
      <c r="S36" s="108" t="e">
        <f t="shared" si="15"/>
        <v>#DIV/0!</v>
      </c>
    </row>
    <row r="37" spans="1:57" s="52" customFormat="1" ht="12.75" customHeight="1">
      <c r="A37" s="48">
        <v>73</v>
      </c>
      <c r="B37" s="49"/>
      <c r="C37" s="50" t="s">
        <v>28</v>
      </c>
      <c r="D37" s="51">
        <f>SUM(D38:D39)</f>
        <v>15000000</v>
      </c>
      <c r="E37" s="51">
        <f aca="true" t="shared" si="17" ref="E37:M37">SUM(E38:E39)</f>
        <v>5379586</v>
      </c>
      <c r="F37" s="51">
        <f t="shared" si="17"/>
        <v>0</v>
      </c>
      <c r="G37" s="51">
        <f t="shared" si="17"/>
        <v>0</v>
      </c>
      <c r="H37" s="51">
        <f t="shared" si="17"/>
        <v>0</v>
      </c>
      <c r="I37" s="51">
        <f t="shared" si="17"/>
        <v>0</v>
      </c>
      <c r="J37" s="51">
        <f t="shared" si="17"/>
        <v>0</v>
      </c>
      <c r="K37" s="51">
        <f t="shared" si="17"/>
        <v>0</v>
      </c>
      <c r="L37" s="51">
        <f t="shared" si="17"/>
        <v>0</v>
      </c>
      <c r="M37" s="51">
        <f t="shared" si="17"/>
        <v>0</v>
      </c>
      <c r="N37" s="51">
        <f>SUM(N38:N39)</f>
        <v>15000000</v>
      </c>
      <c r="O37" s="51">
        <f>SUM(O38:O39)</f>
        <v>5379586</v>
      </c>
      <c r="P37" s="94">
        <f t="shared" si="8"/>
        <v>9620414</v>
      </c>
      <c r="Q37" s="108">
        <f t="shared" si="9"/>
        <v>35.863906666666665</v>
      </c>
      <c r="R37" s="108">
        <f t="shared" si="14"/>
        <v>35.863906666666665</v>
      </c>
      <c r="S37" s="108" t="e">
        <f t="shared" si="15"/>
        <v>#DIV/0!</v>
      </c>
      <c r="T37" s="142"/>
      <c r="U37" s="142"/>
      <c r="V37" s="142"/>
      <c r="W37" s="142"/>
      <c r="X37" s="142"/>
      <c r="Y37" s="142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</row>
    <row r="38" spans="1:19" ht="11.25">
      <c r="A38" s="32"/>
      <c r="B38" s="33" t="s">
        <v>29</v>
      </c>
      <c r="C38" s="34" t="s">
        <v>30</v>
      </c>
      <c r="D38" s="35">
        <v>0</v>
      </c>
      <c r="E38" s="35">
        <v>0</v>
      </c>
      <c r="F38" s="35"/>
      <c r="G38" s="36"/>
      <c r="H38" s="35">
        <v>0</v>
      </c>
      <c r="I38" s="35">
        <v>0</v>
      </c>
      <c r="J38" s="35"/>
      <c r="K38" s="35"/>
      <c r="L38" s="36"/>
      <c r="M38" s="35"/>
      <c r="N38" s="12">
        <f>SUM(L38+J38+H38+F38+D38)</f>
        <v>0</v>
      </c>
      <c r="O38" s="12">
        <f>SUM(M38+K38+I38+G38+E38)</f>
        <v>0</v>
      </c>
      <c r="P38" s="94">
        <f t="shared" si="8"/>
        <v>0</v>
      </c>
      <c r="Q38" s="108" t="e">
        <f t="shared" si="9"/>
        <v>#DIV/0!</v>
      </c>
      <c r="R38" s="108" t="e">
        <f t="shared" si="14"/>
        <v>#DIV/0!</v>
      </c>
      <c r="S38" s="108" t="e">
        <f t="shared" si="15"/>
        <v>#DIV/0!</v>
      </c>
    </row>
    <row r="39" spans="1:19" ht="11.25">
      <c r="A39" s="32"/>
      <c r="B39" s="33" t="s">
        <v>31</v>
      </c>
      <c r="C39" s="34" t="s">
        <v>32</v>
      </c>
      <c r="D39" s="35">
        <v>15000000</v>
      </c>
      <c r="E39" s="35">
        <v>5379586</v>
      </c>
      <c r="F39" s="35"/>
      <c r="G39" s="36"/>
      <c r="H39" s="35"/>
      <c r="I39" s="35"/>
      <c r="J39" s="35"/>
      <c r="K39" s="35"/>
      <c r="L39" s="36"/>
      <c r="M39" s="35"/>
      <c r="N39" s="12">
        <f>SUM(L39+J39+H39+F39+D39)</f>
        <v>15000000</v>
      </c>
      <c r="O39" s="12">
        <f>SUM(M39+K39+I39+G39+E39)</f>
        <v>5379586</v>
      </c>
      <c r="P39" s="94">
        <f t="shared" si="8"/>
        <v>9620414</v>
      </c>
      <c r="Q39" s="108">
        <f t="shared" si="9"/>
        <v>35.863906666666665</v>
      </c>
      <c r="R39" s="108">
        <f t="shared" si="14"/>
        <v>35.863906666666665</v>
      </c>
      <c r="S39" s="108" t="e">
        <f t="shared" si="15"/>
        <v>#DIV/0!</v>
      </c>
    </row>
    <row r="40" spans="1:19" ht="11.25">
      <c r="A40" s="197">
        <v>74</v>
      </c>
      <c r="B40" s="40">
        <v>74</v>
      </c>
      <c r="C40" s="198" t="s">
        <v>23</v>
      </c>
      <c r="D40" s="307"/>
      <c r="E40" s="307"/>
      <c r="F40" s="307"/>
      <c r="G40" s="307"/>
      <c r="H40" s="307"/>
      <c r="I40" s="307"/>
      <c r="J40" s="51"/>
      <c r="K40" s="51">
        <f>SUM(K41)</f>
        <v>0</v>
      </c>
      <c r="L40" s="51">
        <f>SUM(L41)</f>
        <v>0</v>
      </c>
      <c r="M40" s="51">
        <f>SUM(M41)</f>
        <v>0</v>
      </c>
      <c r="N40" s="51">
        <f>SUM(N41)</f>
        <v>0</v>
      </c>
      <c r="O40" s="104">
        <f>SUM(E40+G40+I40+K40)</f>
        <v>0</v>
      </c>
      <c r="P40" s="201"/>
      <c r="Q40" s="108" t="e">
        <f t="shared" si="9"/>
        <v>#DIV/0!</v>
      </c>
      <c r="R40" s="108" t="e">
        <f t="shared" si="14"/>
        <v>#DIV/0!</v>
      </c>
      <c r="S40" s="108" t="e">
        <f t="shared" si="15"/>
        <v>#DIV/0!</v>
      </c>
    </row>
    <row r="41" spans="1:19" ht="11.25">
      <c r="A41" s="32"/>
      <c r="B41" s="54">
        <v>741</v>
      </c>
      <c r="C41" s="34" t="s">
        <v>156</v>
      </c>
      <c r="D41" s="35"/>
      <c r="E41" s="35"/>
      <c r="F41" s="35"/>
      <c r="G41" s="35">
        <v>0</v>
      </c>
      <c r="H41" s="35"/>
      <c r="I41" s="35"/>
      <c r="J41" s="35"/>
      <c r="K41" s="35"/>
      <c r="L41" s="36"/>
      <c r="M41" s="35"/>
      <c r="N41" s="12">
        <f>SUM(L41+J41+H41+F41+D41)</f>
        <v>0</v>
      </c>
      <c r="O41" s="12">
        <f>SUM(M41+K41+I41+G41+E41)</f>
        <v>0</v>
      </c>
      <c r="P41" s="94"/>
      <c r="Q41" s="108" t="e">
        <f t="shared" si="9"/>
        <v>#DIV/0!</v>
      </c>
      <c r="R41" s="108" t="e">
        <f t="shared" si="14"/>
        <v>#DIV/0!</v>
      </c>
      <c r="S41" s="108" t="e">
        <f t="shared" si="15"/>
        <v>#DIV/0!</v>
      </c>
    </row>
    <row r="42" spans="1:19" ht="12" thickBot="1">
      <c r="A42" s="55"/>
      <c r="B42" s="56" t="s">
        <v>33</v>
      </c>
      <c r="C42" s="57" t="s">
        <v>34</v>
      </c>
      <c r="D42" s="58"/>
      <c r="E42" s="58"/>
      <c r="F42" s="58"/>
      <c r="G42" s="59"/>
      <c r="H42" s="58"/>
      <c r="I42" s="58"/>
      <c r="J42" s="58"/>
      <c r="K42" s="58"/>
      <c r="L42" s="59"/>
      <c r="M42" s="58"/>
      <c r="N42" s="12">
        <f>SUM(D42+F42+H42+J42)</f>
        <v>0</v>
      </c>
      <c r="O42" s="12"/>
      <c r="P42" s="94">
        <f t="shared" si="8"/>
        <v>0</v>
      </c>
      <c r="Q42" s="108" t="e">
        <f t="shared" si="9"/>
        <v>#DIV/0!</v>
      </c>
      <c r="R42" s="108" t="e">
        <f t="shared" si="14"/>
        <v>#DIV/0!</v>
      </c>
      <c r="S42" s="108" t="e">
        <f t="shared" si="15"/>
        <v>#DIV/0!</v>
      </c>
    </row>
    <row r="43" spans="1:19" ht="12.75" customHeight="1" thickBot="1">
      <c r="A43" s="22"/>
      <c r="B43" s="159"/>
      <c r="C43" s="23"/>
      <c r="D43" s="169">
        <f aca="true" t="shared" si="18" ref="D43:K43">SUM(D20+D25+D31+D37)</f>
        <v>139820000</v>
      </c>
      <c r="E43" s="169">
        <f t="shared" si="18"/>
        <v>149986073</v>
      </c>
      <c r="F43" s="169">
        <f t="shared" si="18"/>
        <v>252967000</v>
      </c>
      <c r="G43" s="169">
        <f t="shared" si="18"/>
        <v>251990745</v>
      </c>
      <c r="H43" s="169">
        <f t="shared" si="18"/>
        <v>10900000</v>
      </c>
      <c r="I43" s="169">
        <f t="shared" si="18"/>
        <v>6671739</v>
      </c>
      <c r="J43" s="169">
        <f t="shared" si="18"/>
        <v>15500000</v>
      </c>
      <c r="K43" s="169">
        <f t="shared" si="18"/>
        <v>10419575</v>
      </c>
      <c r="L43" s="169">
        <f>SUM(L34+L31+L25+L20)</f>
        <v>0</v>
      </c>
      <c r="M43" s="169">
        <f>SUM(M19)</f>
        <v>0</v>
      </c>
      <c r="N43" s="169">
        <f>SUM(N36+N34+N31+N25+N20)</f>
        <v>419187000</v>
      </c>
      <c r="O43" s="169">
        <f>SUM(O36+O34+O31+O25+O20)</f>
        <v>419068132</v>
      </c>
      <c r="P43" s="169">
        <f>SUM(P36+P34+P31+P25+P20)</f>
        <v>118868</v>
      </c>
      <c r="Q43" s="108">
        <f>SUM(O43/N43*100)</f>
        <v>99.97164320458411</v>
      </c>
      <c r="R43" s="108">
        <f>SUM(E43/D43*100)</f>
        <v>107.27082892290088</v>
      </c>
      <c r="S43" s="108">
        <f>SUM(G43/F43*100)</f>
        <v>99.61407812086162</v>
      </c>
    </row>
    <row r="44" spans="1:19" ht="15" customHeight="1" thickBot="1">
      <c r="A44" s="22"/>
      <c r="B44" s="159"/>
      <c r="C44" s="420" t="s">
        <v>204</v>
      </c>
      <c r="D44" s="276">
        <v>4396490</v>
      </c>
      <c r="E44" s="276">
        <v>0</v>
      </c>
      <c r="F44" s="276">
        <v>2813578</v>
      </c>
      <c r="G44" s="276">
        <v>1833832</v>
      </c>
      <c r="H44" s="276"/>
      <c r="I44" s="276"/>
      <c r="J44" s="276"/>
      <c r="K44" s="276">
        <v>2040962</v>
      </c>
      <c r="L44" s="276"/>
      <c r="M44" s="276"/>
      <c r="N44" s="277">
        <v>0</v>
      </c>
      <c r="O44" s="169"/>
      <c r="P44" s="169"/>
      <c r="Q44" s="73"/>
      <c r="R44" s="73"/>
      <c r="S44" s="73"/>
    </row>
    <row r="45" spans="1:19" ht="19.5" customHeight="1" thickBot="1">
      <c r="A45" s="22"/>
      <c r="B45" s="159"/>
      <c r="C45" s="297" t="s">
        <v>199</v>
      </c>
      <c r="D45" s="60"/>
      <c r="E45" s="60">
        <f>SUM(E43-E44)</f>
        <v>149986073</v>
      </c>
      <c r="F45" s="60"/>
      <c r="G45" s="60">
        <f>SUM(G43-G44)</f>
        <v>250156913</v>
      </c>
      <c r="H45" s="60">
        <v>0</v>
      </c>
      <c r="I45" s="60">
        <f>SUM(I43-I44)</f>
        <v>6671739</v>
      </c>
      <c r="J45" s="60"/>
      <c r="K45" s="60">
        <f>SUM(K43-K44)</f>
        <v>8378613</v>
      </c>
      <c r="L45" s="60"/>
      <c r="M45" s="60"/>
      <c r="N45" s="306"/>
      <c r="O45" s="169"/>
      <c r="P45" s="169"/>
      <c r="Q45" s="73"/>
      <c r="R45" s="73"/>
      <c r="S45" s="73"/>
    </row>
    <row r="46" spans="1:19" ht="24.75" customHeight="1" thickBot="1">
      <c r="A46" s="22"/>
      <c r="B46" s="159"/>
      <c r="C46" s="23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73"/>
      <c r="R46" s="73"/>
      <c r="S46" s="73"/>
    </row>
    <row r="47" spans="1:31" ht="31.5" customHeight="1" thickBot="1">
      <c r="A47" s="7"/>
      <c r="B47" s="8"/>
      <c r="C47" s="423" t="s">
        <v>188</v>
      </c>
      <c r="D47" s="427" t="s">
        <v>207</v>
      </c>
      <c r="E47" s="428" t="s">
        <v>206</v>
      </c>
      <c r="F47" s="449" t="s">
        <v>181</v>
      </c>
      <c r="G47" s="450"/>
      <c r="H47" s="451" t="s">
        <v>182</v>
      </c>
      <c r="I47" s="452"/>
      <c r="J47" s="203" t="s">
        <v>183</v>
      </c>
      <c r="K47" s="422" t="s">
        <v>205</v>
      </c>
      <c r="L47" s="211" t="s">
        <v>184</v>
      </c>
      <c r="M47" s="426"/>
      <c r="N47" s="453" t="s">
        <v>185</v>
      </c>
      <c r="O47" s="454"/>
      <c r="P47" s="454"/>
      <c r="Q47" s="424" t="s">
        <v>133</v>
      </c>
      <c r="R47" s="419" t="s">
        <v>139</v>
      </c>
      <c r="S47" s="442" t="s">
        <v>133</v>
      </c>
      <c r="T47" s="143"/>
      <c r="U47" s="143"/>
      <c r="V47" s="143"/>
      <c r="W47" s="147"/>
      <c r="X47" s="147"/>
      <c r="Y47" s="147"/>
      <c r="Z47" s="147"/>
      <c r="AA47" s="147"/>
      <c r="AB47" s="147"/>
      <c r="AC47" s="147"/>
      <c r="AD47" s="147"/>
      <c r="AE47" s="147"/>
    </row>
    <row r="48" spans="1:31" ht="24" customHeight="1" thickBot="1">
      <c r="A48" s="9"/>
      <c r="B48" s="10"/>
      <c r="C48" s="79"/>
      <c r="D48" s="421" t="s">
        <v>57</v>
      </c>
      <c r="E48" s="421" t="s">
        <v>58</v>
      </c>
      <c r="F48" s="421" t="s">
        <v>59</v>
      </c>
      <c r="G48" s="425" t="s">
        <v>60</v>
      </c>
      <c r="H48" s="421" t="s">
        <v>59</v>
      </c>
      <c r="I48" s="421" t="s">
        <v>61</v>
      </c>
      <c r="J48" s="421" t="s">
        <v>59</v>
      </c>
      <c r="K48" s="421" t="s">
        <v>60</v>
      </c>
      <c r="L48" s="425" t="s">
        <v>59</v>
      </c>
      <c r="M48" s="421" t="s">
        <v>146</v>
      </c>
      <c r="N48" s="98" t="s">
        <v>59</v>
      </c>
      <c r="O48" s="98" t="s">
        <v>61</v>
      </c>
      <c r="P48" s="199" t="s">
        <v>140</v>
      </c>
      <c r="Q48" s="65" t="s">
        <v>144</v>
      </c>
      <c r="R48" s="65" t="s">
        <v>143</v>
      </c>
      <c r="S48" s="443" t="s">
        <v>169</v>
      </c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11.25" customHeight="1" thickBot="1">
      <c r="A49" s="22"/>
      <c r="B49" s="10"/>
      <c r="C49" s="165" t="s">
        <v>138</v>
      </c>
      <c r="D49" s="166">
        <f aca="true" t="shared" si="19" ref="D49:P49">SUM(D50+D70)</f>
        <v>139820000</v>
      </c>
      <c r="E49" s="166">
        <f t="shared" si="19"/>
        <v>129217498</v>
      </c>
      <c r="F49" s="166">
        <f t="shared" si="19"/>
        <v>252967000</v>
      </c>
      <c r="G49" s="166">
        <f t="shared" si="19"/>
        <v>251990745</v>
      </c>
      <c r="H49" s="166">
        <f t="shared" si="19"/>
        <v>10900000</v>
      </c>
      <c r="I49" s="166">
        <f t="shared" si="19"/>
        <v>6608461</v>
      </c>
      <c r="J49" s="166">
        <f t="shared" si="19"/>
        <v>15500000</v>
      </c>
      <c r="K49" s="166">
        <f t="shared" si="19"/>
        <v>10419575</v>
      </c>
      <c r="L49" s="166">
        <f t="shared" si="19"/>
        <v>0</v>
      </c>
      <c r="M49" s="166">
        <f t="shared" si="19"/>
        <v>0</v>
      </c>
      <c r="N49" s="166">
        <f t="shared" si="19"/>
        <v>419187000</v>
      </c>
      <c r="O49" s="166">
        <f t="shared" si="19"/>
        <v>398236279</v>
      </c>
      <c r="P49" s="166">
        <f t="shared" si="19"/>
        <v>20950721</v>
      </c>
      <c r="Q49" s="108">
        <f>SUM(O49/N49*100)</f>
        <v>95.00205850849383</v>
      </c>
      <c r="R49" s="108">
        <f>SUM(E49/D49*100)</f>
        <v>92.41703475897583</v>
      </c>
      <c r="S49" s="108">
        <f aca="true" t="shared" si="20" ref="S49:S56">SUM(G49/F49*100)</f>
        <v>99.61407812086162</v>
      </c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22" ht="20.25" customHeight="1">
      <c r="A50" s="53"/>
      <c r="B50" s="53"/>
      <c r="C50" s="107" t="s">
        <v>35</v>
      </c>
      <c r="D50" s="35">
        <f>SUM(D51+D55+D57+D65+D67)</f>
        <v>99870000</v>
      </c>
      <c r="E50" s="35">
        <f>SUM(E51+E55+E57+E65+E67)</f>
        <v>89827723</v>
      </c>
      <c r="F50" s="35">
        <f>SUM(F51+F55+F57+F67)</f>
        <v>252967000</v>
      </c>
      <c r="G50" s="35">
        <f>SUM(G51+G55+G57+G67)</f>
        <v>251990745</v>
      </c>
      <c r="H50" s="35">
        <f>SUM(H51+H55+H57+H67)</f>
        <v>10900000</v>
      </c>
      <c r="I50" s="35">
        <f>SUM(I51+I55+I57+I67)</f>
        <v>6608461</v>
      </c>
      <c r="J50" s="35">
        <f aca="true" t="shared" si="21" ref="J50:P50">SUM(J51+J55+J57+J65+J67)</f>
        <v>11300000</v>
      </c>
      <c r="K50" s="35">
        <f t="shared" si="21"/>
        <v>6529575</v>
      </c>
      <c r="L50" s="35">
        <f t="shared" si="21"/>
        <v>0</v>
      </c>
      <c r="M50" s="35">
        <f t="shared" si="21"/>
        <v>0</v>
      </c>
      <c r="N50" s="35">
        <f t="shared" si="21"/>
        <v>375037000</v>
      </c>
      <c r="O50" s="35">
        <f t="shared" si="21"/>
        <v>354956504</v>
      </c>
      <c r="P50" s="35">
        <f t="shared" si="21"/>
        <v>20080496</v>
      </c>
      <c r="Q50" s="108">
        <f aca="true" t="shared" si="22" ref="Q50:Q77">SUM(O50/N50*100)</f>
        <v>94.64572935470366</v>
      </c>
      <c r="R50" s="108">
        <f aca="true" t="shared" si="23" ref="R50:R77">SUM(E50/D50*100)</f>
        <v>89.94465104636026</v>
      </c>
      <c r="S50" s="108">
        <f t="shared" si="20"/>
        <v>99.61407812086162</v>
      </c>
      <c r="U50" s="169"/>
      <c r="V50" s="169"/>
    </row>
    <row r="51" spans="1:57" s="66" customFormat="1" ht="19.5" customHeight="1">
      <c r="A51" s="179">
        <v>40</v>
      </c>
      <c r="B51" s="180"/>
      <c r="C51" s="175" t="s">
        <v>36</v>
      </c>
      <c r="D51" s="185">
        <f aca="true" t="shared" si="24" ref="D51:J51">SUM(D52:D54)</f>
        <v>48250000</v>
      </c>
      <c r="E51" s="318">
        <f>SUM(E52:E54)</f>
        <v>45672252</v>
      </c>
      <c r="F51" s="185">
        <f t="shared" si="24"/>
        <v>233682000</v>
      </c>
      <c r="G51" s="185">
        <f t="shared" si="24"/>
        <v>233150947</v>
      </c>
      <c r="H51" s="185">
        <f t="shared" si="24"/>
        <v>0</v>
      </c>
      <c r="I51" s="185">
        <f t="shared" si="24"/>
        <v>0</v>
      </c>
      <c r="J51" s="185">
        <f t="shared" si="24"/>
        <v>0</v>
      </c>
      <c r="K51" s="185">
        <f>SUM(K52:K54)</f>
        <v>0</v>
      </c>
      <c r="L51" s="186">
        <f>SUM(L52:L54)</f>
        <v>0</v>
      </c>
      <c r="M51" s="319">
        <f>SUM(M52:M54)</f>
        <v>0</v>
      </c>
      <c r="N51" s="181">
        <f>SUM(D51+F51+H51+J51+L51)</f>
        <v>281932000</v>
      </c>
      <c r="O51" s="181">
        <f aca="true" t="shared" si="25" ref="O51:O71">SUM(E51+G51+I51+K51+M51)</f>
        <v>278823199</v>
      </c>
      <c r="P51" s="201">
        <f aca="true" t="shared" si="26" ref="P51:P77">SUM(N51-O51)</f>
        <v>3108801</v>
      </c>
      <c r="Q51" s="204">
        <f t="shared" si="22"/>
        <v>98.89732240398395</v>
      </c>
      <c r="R51" s="204">
        <f t="shared" si="23"/>
        <v>94.6575170984456</v>
      </c>
      <c r="S51" s="108">
        <f t="shared" si="20"/>
        <v>99.7727454403848</v>
      </c>
      <c r="T51" s="144"/>
      <c r="U51" s="192"/>
      <c r="V51" s="192"/>
      <c r="W51" s="144"/>
      <c r="X51" s="144"/>
      <c r="Y51" s="144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</row>
    <row r="52" spans="1:22" ht="18" customHeight="1">
      <c r="A52" s="61"/>
      <c r="B52" s="62">
        <v>401</v>
      </c>
      <c r="C52" s="34" t="s">
        <v>37</v>
      </c>
      <c r="D52" s="63">
        <v>30500000</v>
      </c>
      <c r="E52" s="320">
        <v>28862532</v>
      </c>
      <c r="F52" s="63">
        <v>165288000</v>
      </c>
      <c r="G52" s="63">
        <v>165117393</v>
      </c>
      <c r="H52" s="63"/>
      <c r="I52" s="63"/>
      <c r="J52" s="63"/>
      <c r="K52" s="63"/>
      <c r="L52" s="64"/>
      <c r="M52" s="105"/>
      <c r="N52" s="12">
        <f>SUM(D52+F52+H52+J52+L52)</f>
        <v>195788000</v>
      </c>
      <c r="O52" s="12">
        <f t="shared" si="25"/>
        <v>193979925</v>
      </c>
      <c r="P52" s="94">
        <f t="shared" si="26"/>
        <v>1808075</v>
      </c>
      <c r="Q52" s="108">
        <f t="shared" si="22"/>
        <v>99.07651388236256</v>
      </c>
      <c r="R52" s="108">
        <f t="shared" si="23"/>
        <v>94.6312524590164</v>
      </c>
      <c r="S52" s="108">
        <f t="shared" si="20"/>
        <v>99.89678198054305</v>
      </c>
      <c r="U52" s="169"/>
      <c r="V52" s="169"/>
    </row>
    <row r="53" spans="1:22" ht="18" customHeight="1">
      <c r="A53" s="61"/>
      <c r="B53" s="62">
        <v>402</v>
      </c>
      <c r="C53" s="34" t="s">
        <v>38</v>
      </c>
      <c r="D53" s="35">
        <v>12250000</v>
      </c>
      <c r="E53" s="321">
        <v>11622322</v>
      </c>
      <c r="F53" s="35">
        <v>64130000</v>
      </c>
      <c r="G53" s="35">
        <v>63923554</v>
      </c>
      <c r="H53" s="35"/>
      <c r="I53" s="35"/>
      <c r="J53" s="35"/>
      <c r="K53" s="35"/>
      <c r="L53" s="36"/>
      <c r="M53" s="164"/>
      <c r="N53" s="12">
        <f>SUM(D53+F53+H53+J53+L53)</f>
        <v>76380000</v>
      </c>
      <c r="O53" s="12">
        <f t="shared" si="25"/>
        <v>75545876</v>
      </c>
      <c r="P53" s="94">
        <f t="shared" si="26"/>
        <v>834124</v>
      </c>
      <c r="Q53" s="108">
        <f t="shared" si="22"/>
        <v>98.9079287771668</v>
      </c>
      <c r="R53" s="108">
        <f t="shared" si="23"/>
        <v>94.87609795918367</v>
      </c>
      <c r="S53" s="108">
        <f t="shared" si="20"/>
        <v>99.67808202089505</v>
      </c>
      <c r="U53" s="169"/>
      <c r="V53" s="169"/>
    </row>
    <row r="54" spans="1:22" ht="18" customHeight="1">
      <c r="A54" s="61"/>
      <c r="B54" s="62">
        <v>404</v>
      </c>
      <c r="C54" s="34" t="s">
        <v>68</v>
      </c>
      <c r="D54" s="35">
        <v>5500000</v>
      </c>
      <c r="E54" s="321">
        <v>5187398</v>
      </c>
      <c r="F54" s="35">
        <v>4264000</v>
      </c>
      <c r="G54" s="35">
        <v>4110000</v>
      </c>
      <c r="H54" s="35"/>
      <c r="I54" s="35"/>
      <c r="J54" s="35"/>
      <c r="K54" s="35"/>
      <c r="L54" s="36"/>
      <c r="M54" s="164"/>
      <c r="N54" s="12">
        <f>SUM(D54+F54+H54+J54+L54)</f>
        <v>9764000</v>
      </c>
      <c r="O54" s="12">
        <f t="shared" si="25"/>
        <v>9297398</v>
      </c>
      <c r="P54" s="94">
        <f t="shared" si="26"/>
        <v>466602</v>
      </c>
      <c r="Q54" s="108">
        <f t="shared" si="22"/>
        <v>95.22120032773454</v>
      </c>
      <c r="R54" s="108">
        <f t="shared" si="23"/>
        <v>94.31632727272728</v>
      </c>
      <c r="S54" s="108">
        <f t="shared" si="20"/>
        <v>96.38836772983115</v>
      </c>
      <c r="U54" s="169"/>
      <c r="V54" s="169"/>
    </row>
    <row r="55" spans="1:57" s="66" customFormat="1" ht="18" customHeight="1">
      <c r="A55" s="39">
        <v>41</v>
      </c>
      <c r="B55" s="177"/>
      <c r="C55" s="41" t="s">
        <v>39</v>
      </c>
      <c r="D55" s="42">
        <f>SUM(D56:D56)</f>
        <v>800000</v>
      </c>
      <c r="E55" s="322">
        <f>SUM(E56:E56)</f>
        <v>459944</v>
      </c>
      <c r="F55" s="42"/>
      <c r="G55" s="42"/>
      <c r="H55" s="42"/>
      <c r="I55" s="42"/>
      <c r="J55" s="42"/>
      <c r="K55" s="42"/>
      <c r="L55" s="43"/>
      <c r="M55" s="187"/>
      <c r="N55" s="104">
        <f aca="true" t="shared" si="27" ref="N55:O77">SUM(D55+F55+H55+J55+L55)</f>
        <v>800000</v>
      </c>
      <c r="O55" s="104">
        <f t="shared" si="25"/>
        <v>459944</v>
      </c>
      <c r="P55" s="201">
        <f t="shared" si="26"/>
        <v>340056</v>
      </c>
      <c r="Q55" s="204">
        <f t="shared" si="22"/>
        <v>57.493</v>
      </c>
      <c r="R55" s="204">
        <f t="shared" si="23"/>
        <v>57.493</v>
      </c>
      <c r="S55" s="108" t="e">
        <f t="shared" si="20"/>
        <v>#DIV/0!</v>
      </c>
      <c r="T55" s="144"/>
      <c r="U55" s="192"/>
      <c r="V55" s="192"/>
      <c r="W55" s="144"/>
      <c r="X55" s="144"/>
      <c r="Y55" s="144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</row>
    <row r="56" spans="1:22" ht="18" customHeight="1">
      <c r="A56" s="61"/>
      <c r="B56" s="62">
        <v>413</v>
      </c>
      <c r="C56" s="34" t="s">
        <v>40</v>
      </c>
      <c r="D56" s="35">
        <v>800000</v>
      </c>
      <c r="E56" s="321">
        <v>459944</v>
      </c>
      <c r="F56" s="35">
        <v>0</v>
      </c>
      <c r="G56" s="35">
        <v>0</v>
      </c>
      <c r="H56" s="35"/>
      <c r="I56" s="35"/>
      <c r="J56" s="35"/>
      <c r="K56" s="35"/>
      <c r="L56" s="36"/>
      <c r="M56" s="164"/>
      <c r="N56" s="12">
        <f t="shared" si="27"/>
        <v>800000</v>
      </c>
      <c r="O56" s="12">
        <f t="shared" si="25"/>
        <v>459944</v>
      </c>
      <c r="P56" s="94">
        <f t="shared" si="26"/>
        <v>340056</v>
      </c>
      <c r="Q56" s="108">
        <f t="shared" si="22"/>
        <v>57.493</v>
      </c>
      <c r="R56" s="108">
        <f t="shared" si="23"/>
        <v>57.493</v>
      </c>
      <c r="S56" s="108" t="e">
        <f t="shared" si="20"/>
        <v>#DIV/0!</v>
      </c>
      <c r="U56" s="169"/>
      <c r="V56" s="169"/>
    </row>
    <row r="57" spans="1:57" s="66" customFormat="1" ht="18" customHeight="1">
      <c r="A57" s="39">
        <v>42</v>
      </c>
      <c r="B57" s="177"/>
      <c r="C57" s="41" t="s">
        <v>41</v>
      </c>
      <c r="D57" s="42">
        <f aca="true" t="shared" si="28" ref="D57:M57">SUM(D58:D64)</f>
        <v>40874000</v>
      </c>
      <c r="E57" s="322">
        <f>SUM(E58:E64)</f>
        <v>35464015</v>
      </c>
      <c r="F57" s="42">
        <f>SUM(F58:F64)</f>
        <v>19285000</v>
      </c>
      <c r="G57" s="42">
        <f>SUM(G58:G64)</f>
        <v>18839798</v>
      </c>
      <c r="H57" s="42">
        <f>SUM(H58:H64)</f>
        <v>10900000</v>
      </c>
      <c r="I57" s="42">
        <f>SUM(I58:I64)</f>
        <v>6608461</v>
      </c>
      <c r="J57" s="42">
        <f t="shared" si="28"/>
        <v>11300000</v>
      </c>
      <c r="K57" s="42">
        <f t="shared" si="28"/>
        <v>6529575</v>
      </c>
      <c r="L57" s="42">
        <f t="shared" si="28"/>
        <v>0</v>
      </c>
      <c r="M57" s="187">
        <f t="shared" si="28"/>
        <v>0</v>
      </c>
      <c r="N57" s="104">
        <f t="shared" si="27"/>
        <v>82359000</v>
      </c>
      <c r="O57" s="104">
        <f t="shared" si="25"/>
        <v>67441849</v>
      </c>
      <c r="P57" s="201">
        <f t="shared" si="26"/>
        <v>14917151</v>
      </c>
      <c r="Q57" s="204">
        <f t="shared" si="22"/>
        <v>81.8876491943807</v>
      </c>
      <c r="R57" s="204">
        <f t="shared" si="23"/>
        <v>86.7642388804619</v>
      </c>
      <c r="S57" s="204">
        <f aca="true" t="shared" si="29" ref="S57:S64">SUM(G57/F57*100)</f>
        <v>97.69145968369199</v>
      </c>
      <c r="T57" s="144"/>
      <c r="U57" s="192"/>
      <c r="V57" s="192"/>
      <c r="W57" s="144"/>
      <c r="X57" s="144"/>
      <c r="Y57" s="144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</row>
    <row r="58" spans="1:22" ht="18" customHeight="1">
      <c r="A58" s="61"/>
      <c r="B58" s="62">
        <v>420</v>
      </c>
      <c r="C58" s="34" t="s">
        <v>42</v>
      </c>
      <c r="D58" s="35">
        <v>500000</v>
      </c>
      <c r="E58" s="321">
        <v>114628</v>
      </c>
      <c r="F58" s="35">
        <v>381000</v>
      </c>
      <c r="G58" s="35">
        <v>286428</v>
      </c>
      <c r="H58" s="35">
        <v>350000</v>
      </c>
      <c r="I58" s="35">
        <v>31210</v>
      </c>
      <c r="J58" s="35">
        <v>2350000</v>
      </c>
      <c r="K58" s="35">
        <v>1694593</v>
      </c>
      <c r="L58" s="36"/>
      <c r="M58" s="164"/>
      <c r="N58" s="12">
        <f t="shared" si="27"/>
        <v>3581000</v>
      </c>
      <c r="O58" s="12">
        <f t="shared" si="25"/>
        <v>2126859</v>
      </c>
      <c r="P58" s="94">
        <f t="shared" si="26"/>
        <v>1454141</v>
      </c>
      <c r="Q58" s="108">
        <f t="shared" si="22"/>
        <v>59.39287908405473</v>
      </c>
      <c r="R58" s="108">
        <f t="shared" si="23"/>
        <v>22.9256</v>
      </c>
      <c r="S58" s="108">
        <f t="shared" si="29"/>
        <v>75.17795275590551</v>
      </c>
      <c r="U58" s="169"/>
      <c r="V58" s="169"/>
    </row>
    <row r="59" spans="1:22" ht="18" customHeight="1">
      <c r="A59" s="61"/>
      <c r="B59" s="62">
        <v>421</v>
      </c>
      <c r="C59" s="34" t="s">
        <v>43</v>
      </c>
      <c r="D59" s="35">
        <v>21900000</v>
      </c>
      <c r="E59" s="321">
        <v>19098915</v>
      </c>
      <c r="F59" s="35">
        <v>8644000</v>
      </c>
      <c r="G59" s="35">
        <v>8635744</v>
      </c>
      <c r="H59" s="35">
        <v>1700000</v>
      </c>
      <c r="I59" s="35">
        <v>732847</v>
      </c>
      <c r="J59" s="35">
        <v>1400000</v>
      </c>
      <c r="K59" s="35">
        <v>804825</v>
      </c>
      <c r="L59" s="36"/>
      <c r="M59" s="164"/>
      <c r="N59" s="12">
        <f t="shared" si="27"/>
        <v>33644000</v>
      </c>
      <c r="O59" s="12">
        <f t="shared" si="25"/>
        <v>29272331</v>
      </c>
      <c r="P59" s="94">
        <f t="shared" si="26"/>
        <v>4371669</v>
      </c>
      <c r="Q59" s="108">
        <f t="shared" si="22"/>
        <v>87.00609618356914</v>
      </c>
      <c r="R59" s="108">
        <f t="shared" si="23"/>
        <v>87.20965753424657</v>
      </c>
      <c r="S59" s="108">
        <f t="shared" si="29"/>
        <v>99.90448866265618</v>
      </c>
      <c r="U59" s="169"/>
      <c r="V59" s="169"/>
    </row>
    <row r="60" spans="1:22" ht="18" customHeight="1">
      <c r="A60" s="61"/>
      <c r="B60" s="62">
        <v>423</v>
      </c>
      <c r="C60" s="255" t="s">
        <v>168</v>
      </c>
      <c r="D60" s="35">
        <v>4600000</v>
      </c>
      <c r="E60" s="321">
        <v>3366323</v>
      </c>
      <c r="F60" s="35">
        <v>2100000</v>
      </c>
      <c r="G60" s="35">
        <v>2098010</v>
      </c>
      <c r="H60" s="35">
        <v>4100000</v>
      </c>
      <c r="I60" s="35">
        <v>3257938</v>
      </c>
      <c r="J60" s="35">
        <v>520000</v>
      </c>
      <c r="K60" s="35">
        <v>228760</v>
      </c>
      <c r="L60" s="36"/>
      <c r="M60" s="164"/>
      <c r="N60" s="12">
        <f t="shared" si="27"/>
        <v>11320000</v>
      </c>
      <c r="O60" s="12">
        <f t="shared" si="25"/>
        <v>8951031</v>
      </c>
      <c r="P60" s="94">
        <f t="shared" si="26"/>
        <v>2368969</v>
      </c>
      <c r="Q60" s="108">
        <f t="shared" si="22"/>
        <v>79.07271201413427</v>
      </c>
      <c r="R60" s="108">
        <f t="shared" si="23"/>
        <v>73.1809347826087</v>
      </c>
      <c r="S60" s="108">
        <f t="shared" si="29"/>
        <v>99.90523809523809</v>
      </c>
      <c r="U60" s="169"/>
      <c r="V60" s="169"/>
    </row>
    <row r="61" spans="1:22" ht="18" customHeight="1">
      <c r="A61" s="61"/>
      <c r="B61" s="62">
        <v>424</v>
      </c>
      <c r="C61" s="34" t="s">
        <v>44</v>
      </c>
      <c r="D61" s="35">
        <v>5947000</v>
      </c>
      <c r="E61" s="321">
        <v>5790873</v>
      </c>
      <c r="F61" s="35">
        <v>2750000</v>
      </c>
      <c r="G61" s="35">
        <v>2470994</v>
      </c>
      <c r="H61" s="35">
        <v>1350000</v>
      </c>
      <c r="I61" s="35">
        <v>614072</v>
      </c>
      <c r="J61" s="35">
        <v>1150000</v>
      </c>
      <c r="K61" s="35">
        <v>304058</v>
      </c>
      <c r="L61" s="36"/>
      <c r="M61" s="164"/>
      <c r="N61" s="12">
        <f t="shared" si="27"/>
        <v>11197000</v>
      </c>
      <c r="O61" s="12">
        <f t="shared" si="25"/>
        <v>9179997</v>
      </c>
      <c r="P61" s="94">
        <f t="shared" si="26"/>
        <v>2017003</v>
      </c>
      <c r="Q61" s="108">
        <f t="shared" si="22"/>
        <v>81.98621952308655</v>
      </c>
      <c r="R61" s="108">
        <f t="shared" si="23"/>
        <v>97.37469312258281</v>
      </c>
      <c r="S61" s="108">
        <f t="shared" si="29"/>
        <v>89.85432727272728</v>
      </c>
      <c r="U61" s="169"/>
      <c r="V61" s="169"/>
    </row>
    <row r="62" spans="1:22" ht="18" customHeight="1">
      <c r="A62" s="61"/>
      <c r="B62" s="62">
        <v>425</v>
      </c>
      <c r="C62" s="34" t="s">
        <v>45</v>
      </c>
      <c r="D62" s="35">
        <v>3000000</v>
      </c>
      <c r="E62" s="321">
        <v>2924652</v>
      </c>
      <c r="F62" s="35">
        <v>4025000</v>
      </c>
      <c r="G62" s="35">
        <v>4022417</v>
      </c>
      <c r="H62" s="35">
        <v>2050000</v>
      </c>
      <c r="I62" s="35">
        <v>1182061</v>
      </c>
      <c r="J62" s="35">
        <v>5500000</v>
      </c>
      <c r="K62" s="35">
        <v>3497339</v>
      </c>
      <c r="L62" s="36"/>
      <c r="M62" s="164"/>
      <c r="N62" s="12">
        <f t="shared" si="27"/>
        <v>14575000</v>
      </c>
      <c r="O62" s="12">
        <f t="shared" si="25"/>
        <v>11626469</v>
      </c>
      <c r="P62" s="94">
        <f t="shared" si="26"/>
        <v>2948531</v>
      </c>
      <c r="Q62" s="108">
        <f t="shared" si="22"/>
        <v>79.76994168096056</v>
      </c>
      <c r="R62" s="108">
        <f t="shared" si="23"/>
        <v>97.4884</v>
      </c>
      <c r="S62" s="108">
        <f t="shared" si="29"/>
        <v>99.93582608695652</v>
      </c>
      <c r="U62" s="169"/>
      <c r="V62" s="169"/>
    </row>
    <row r="63" spans="1:22" ht="18" customHeight="1">
      <c r="A63" s="61"/>
      <c r="B63" s="62">
        <v>426</v>
      </c>
      <c r="C63" s="34" t="s">
        <v>46</v>
      </c>
      <c r="D63" s="35">
        <v>2877000</v>
      </c>
      <c r="E63" s="321">
        <v>2118624</v>
      </c>
      <c r="F63" s="35">
        <v>630000</v>
      </c>
      <c r="G63" s="35">
        <v>571205</v>
      </c>
      <c r="H63" s="35">
        <v>850000</v>
      </c>
      <c r="I63" s="35">
        <v>390339</v>
      </c>
      <c r="J63" s="35">
        <v>380000</v>
      </c>
      <c r="K63" s="35">
        <v>0</v>
      </c>
      <c r="L63" s="36"/>
      <c r="M63" s="164"/>
      <c r="N63" s="12">
        <f t="shared" si="27"/>
        <v>4737000</v>
      </c>
      <c r="O63" s="12">
        <f t="shared" si="25"/>
        <v>3080168</v>
      </c>
      <c r="P63" s="94">
        <f t="shared" si="26"/>
        <v>1656832</v>
      </c>
      <c r="Q63" s="108">
        <f t="shared" si="22"/>
        <v>65.0236014355077</v>
      </c>
      <c r="R63" s="108">
        <f t="shared" si="23"/>
        <v>73.6400417101147</v>
      </c>
      <c r="S63" s="108">
        <f t="shared" si="29"/>
        <v>90.66746031746031</v>
      </c>
      <c r="U63" s="169"/>
      <c r="V63" s="169"/>
    </row>
    <row r="64" spans="1:22" ht="18" customHeight="1">
      <c r="A64" s="61"/>
      <c r="B64" s="62">
        <v>427</v>
      </c>
      <c r="C64" s="34" t="s">
        <v>69</v>
      </c>
      <c r="D64" s="35">
        <v>2050000</v>
      </c>
      <c r="E64" s="321">
        <v>2050000</v>
      </c>
      <c r="F64" s="35">
        <v>755000</v>
      </c>
      <c r="G64" s="35">
        <v>755000</v>
      </c>
      <c r="H64" s="35">
        <v>500000</v>
      </c>
      <c r="I64" s="35">
        <v>399994</v>
      </c>
      <c r="J64" s="35"/>
      <c r="K64" s="35"/>
      <c r="L64" s="36"/>
      <c r="M64" s="164"/>
      <c r="N64" s="12">
        <f t="shared" si="27"/>
        <v>3305000</v>
      </c>
      <c r="O64" s="12">
        <f t="shared" si="25"/>
        <v>3204994</v>
      </c>
      <c r="P64" s="94">
        <f t="shared" si="26"/>
        <v>100006</v>
      </c>
      <c r="Q64" s="108">
        <f t="shared" si="22"/>
        <v>96.97409984871406</v>
      </c>
      <c r="R64" s="108">
        <f t="shared" si="23"/>
        <v>100</v>
      </c>
      <c r="S64" s="108">
        <f t="shared" si="29"/>
        <v>100</v>
      </c>
      <c r="U64" s="169"/>
      <c r="V64" s="169"/>
    </row>
    <row r="65" spans="1:22" ht="18" customHeight="1">
      <c r="A65" s="61">
        <v>45</v>
      </c>
      <c r="B65" s="62"/>
      <c r="C65" s="344" t="s">
        <v>178</v>
      </c>
      <c r="D65" s="326">
        <f>SUM(D66)</f>
        <v>550000</v>
      </c>
      <c r="E65" s="326">
        <f aca="true" t="shared" si="30" ref="E65:P65">SUM(E66)</f>
        <v>533161</v>
      </c>
      <c r="F65" s="326">
        <f t="shared" si="30"/>
        <v>0</v>
      </c>
      <c r="G65" s="326">
        <f t="shared" si="30"/>
        <v>0</v>
      </c>
      <c r="H65" s="326">
        <f t="shared" si="30"/>
        <v>0</v>
      </c>
      <c r="I65" s="326">
        <f t="shared" si="30"/>
        <v>0</v>
      </c>
      <c r="J65" s="326">
        <f t="shared" si="30"/>
        <v>0</v>
      </c>
      <c r="K65" s="326">
        <f t="shared" si="30"/>
        <v>0</v>
      </c>
      <c r="L65" s="326">
        <f t="shared" si="30"/>
        <v>0</v>
      </c>
      <c r="M65" s="326">
        <f t="shared" si="30"/>
        <v>0</v>
      </c>
      <c r="N65" s="326">
        <f>SUM(D65+F65+H65+J65+L65)</f>
        <v>550000</v>
      </c>
      <c r="O65" s="326">
        <f t="shared" si="30"/>
        <v>533161</v>
      </c>
      <c r="P65" s="326">
        <f t="shared" si="30"/>
        <v>16839</v>
      </c>
      <c r="Q65" s="108"/>
      <c r="R65" s="108"/>
      <c r="S65" s="108"/>
      <c r="U65" s="169"/>
      <c r="V65" s="169"/>
    </row>
    <row r="66" spans="1:22" ht="18" customHeight="1">
      <c r="A66" s="61"/>
      <c r="B66" s="62">
        <v>451</v>
      </c>
      <c r="C66" s="34" t="s">
        <v>179</v>
      </c>
      <c r="D66" s="35">
        <v>550000</v>
      </c>
      <c r="E66" s="321">
        <v>533161</v>
      </c>
      <c r="F66" s="35"/>
      <c r="G66" s="35"/>
      <c r="H66" s="35"/>
      <c r="I66" s="35"/>
      <c r="J66" s="35"/>
      <c r="K66" s="35"/>
      <c r="L66" s="35">
        <v>0</v>
      </c>
      <c r="M66" s="164"/>
      <c r="N66" s="12">
        <f>SUM(L66+J66+H66+F66+D66)</f>
        <v>550000</v>
      </c>
      <c r="O66" s="12">
        <f>SUM(M66+K66+I66+G66+E66)</f>
        <v>533161</v>
      </c>
      <c r="P66" s="94">
        <f t="shared" si="26"/>
        <v>16839</v>
      </c>
      <c r="Q66" s="108"/>
      <c r="R66" s="108"/>
      <c r="S66" s="108"/>
      <c r="U66" s="169"/>
      <c r="V66" s="169"/>
    </row>
    <row r="67" spans="1:57" s="66" customFormat="1" ht="14.25" customHeight="1">
      <c r="A67" s="39">
        <v>46</v>
      </c>
      <c r="B67" s="177"/>
      <c r="C67" s="41" t="s">
        <v>47</v>
      </c>
      <c r="D67" s="42">
        <f aca="true" t="shared" si="31" ref="D67:M67">SUM(D68:D69)</f>
        <v>9396000</v>
      </c>
      <c r="E67" s="322">
        <f>SUM(E68:E69)</f>
        <v>7698351</v>
      </c>
      <c r="F67" s="42">
        <f t="shared" si="31"/>
        <v>0</v>
      </c>
      <c r="G67" s="42">
        <f t="shared" si="31"/>
        <v>0</v>
      </c>
      <c r="H67" s="42">
        <f t="shared" si="31"/>
        <v>0</v>
      </c>
      <c r="I67" s="42">
        <f t="shared" si="31"/>
        <v>0</v>
      </c>
      <c r="J67" s="42">
        <f t="shared" si="31"/>
        <v>0</v>
      </c>
      <c r="K67" s="42">
        <f t="shared" si="31"/>
        <v>0</v>
      </c>
      <c r="L67" s="43">
        <f t="shared" si="31"/>
        <v>0</v>
      </c>
      <c r="M67" s="187">
        <f t="shared" si="31"/>
        <v>0</v>
      </c>
      <c r="N67" s="104">
        <f t="shared" si="27"/>
        <v>9396000</v>
      </c>
      <c r="O67" s="104">
        <f t="shared" si="25"/>
        <v>7698351</v>
      </c>
      <c r="P67" s="201">
        <f t="shared" si="26"/>
        <v>1697649</v>
      </c>
      <c r="Q67" s="204">
        <f t="shared" si="22"/>
        <v>81.93221583652618</v>
      </c>
      <c r="R67" s="204">
        <f t="shared" si="23"/>
        <v>81.93221583652618</v>
      </c>
      <c r="S67" s="204"/>
      <c r="T67" s="144"/>
      <c r="U67" s="192"/>
      <c r="V67" s="194"/>
      <c r="W67" s="144"/>
      <c r="X67" s="144"/>
      <c r="Y67" s="144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</row>
    <row r="68" spans="1:22" ht="18" customHeight="1">
      <c r="A68" s="61"/>
      <c r="B68" s="62">
        <v>463</v>
      </c>
      <c r="C68" s="34" t="s">
        <v>48</v>
      </c>
      <c r="D68" s="35">
        <v>4300000</v>
      </c>
      <c r="E68" s="321">
        <v>2749100</v>
      </c>
      <c r="F68" s="328">
        <v>0</v>
      </c>
      <c r="G68" s="35"/>
      <c r="H68" s="35"/>
      <c r="I68" s="35"/>
      <c r="J68" s="35"/>
      <c r="K68" s="35"/>
      <c r="L68" s="36"/>
      <c r="M68" s="164"/>
      <c r="N68" s="12">
        <f t="shared" si="27"/>
        <v>4300000</v>
      </c>
      <c r="O68" s="12">
        <f t="shared" si="27"/>
        <v>2749100</v>
      </c>
      <c r="P68" s="94">
        <f>SUM(N68-O68)</f>
        <v>1550900</v>
      </c>
      <c r="Q68" s="108">
        <f t="shared" si="22"/>
        <v>63.932558139534876</v>
      </c>
      <c r="R68" s="108">
        <f t="shared" si="23"/>
        <v>63.932558139534876</v>
      </c>
      <c r="S68" s="108"/>
      <c r="U68" s="169"/>
      <c r="V68" s="193"/>
    </row>
    <row r="69" spans="1:22" ht="18" customHeight="1" thickBot="1">
      <c r="A69" s="61"/>
      <c r="B69" s="62">
        <v>464</v>
      </c>
      <c r="C69" s="34" t="s">
        <v>49</v>
      </c>
      <c r="D69" s="35">
        <v>5096000</v>
      </c>
      <c r="E69" s="321">
        <v>4949251</v>
      </c>
      <c r="F69" s="35">
        <v>0</v>
      </c>
      <c r="G69" s="35">
        <v>0</v>
      </c>
      <c r="H69" s="35"/>
      <c r="I69" s="35"/>
      <c r="J69" s="35"/>
      <c r="K69" s="35"/>
      <c r="L69" s="36"/>
      <c r="M69" s="164"/>
      <c r="N69" s="12">
        <f t="shared" si="27"/>
        <v>5096000</v>
      </c>
      <c r="O69" s="12">
        <f t="shared" si="27"/>
        <v>4949251</v>
      </c>
      <c r="P69" s="94">
        <f>SUM(N69-O69)</f>
        <v>146749</v>
      </c>
      <c r="Q69" s="108">
        <f t="shared" si="22"/>
        <v>97.12031004709576</v>
      </c>
      <c r="R69" s="108">
        <f t="shared" si="23"/>
        <v>97.12031004709576</v>
      </c>
      <c r="S69" s="108"/>
      <c r="U69" s="169"/>
      <c r="V69" s="193"/>
    </row>
    <row r="70" spans="1:22" ht="18" customHeight="1" thickBot="1">
      <c r="A70" s="67"/>
      <c r="C70" s="47" t="s">
        <v>54</v>
      </c>
      <c r="D70" s="68">
        <f>SUM(D71)</f>
        <v>39950000</v>
      </c>
      <c r="E70" s="329">
        <f>SUM(E71)</f>
        <v>39389775</v>
      </c>
      <c r="F70" s="68">
        <f aca="true" t="shared" si="32" ref="F70:M70">SUM(F71)</f>
        <v>0</v>
      </c>
      <c r="G70" s="68">
        <f t="shared" si="32"/>
        <v>0</v>
      </c>
      <c r="H70" s="68">
        <f t="shared" si="32"/>
        <v>0</v>
      </c>
      <c r="I70" s="68">
        <f t="shared" si="32"/>
        <v>0</v>
      </c>
      <c r="J70" s="68">
        <f t="shared" si="32"/>
        <v>4200000</v>
      </c>
      <c r="K70" s="68">
        <f t="shared" si="32"/>
        <v>3890000</v>
      </c>
      <c r="L70" s="68">
        <f t="shared" si="32"/>
        <v>0</v>
      </c>
      <c r="M70" s="106">
        <f t="shared" si="32"/>
        <v>0</v>
      </c>
      <c r="N70" s="12">
        <f t="shared" si="27"/>
        <v>44150000</v>
      </c>
      <c r="O70" s="12">
        <f t="shared" si="25"/>
        <v>43279775</v>
      </c>
      <c r="P70" s="94">
        <f t="shared" si="26"/>
        <v>870225</v>
      </c>
      <c r="Q70" s="108">
        <f t="shared" si="22"/>
        <v>98.02893544733861</v>
      </c>
      <c r="R70" s="108">
        <f t="shared" si="23"/>
        <v>98.5976846057572</v>
      </c>
      <c r="S70" s="108" t="e">
        <f>SUM(G70/F70*100)</f>
        <v>#DIV/0!</v>
      </c>
      <c r="U70" s="195"/>
      <c r="V70" s="195"/>
    </row>
    <row r="71" spans="1:22" ht="18" customHeight="1">
      <c r="A71" s="48">
        <v>48</v>
      </c>
      <c r="B71" s="188"/>
      <c r="C71" s="50" t="s">
        <v>50</v>
      </c>
      <c r="D71" s="189">
        <f aca="true" t="shared" si="33" ref="D71:I71">SUM(D72:D77)</f>
        <v>39950000</v>
      </c>
      <c r="E71" s="330">
        <f>SUM(E72:E77)</f>
        <v>39389775</v>
      </c>
      <c r="F71" s="189">
        <f t="shared" si="33"/>
        <v>0</v>
      </c>
      <c r="G71" s="189">
        <f t="shared" si="33"/>
        <v>0</v>
      </c>
      <c r="H71" s="189">
        <f t="shared" si="33"/>
        <v>0</v>
      </c>
      <c r="I71" s="189">
        <f t="shared" si="33"/>
        <v>0</v>
      </c>
      <c r="J71" s="189">
        <f>SUM(J72:J77)</f>
        <v>4200000</v>
      </c>
      <c r="K71" s="189">
        <f>SUM(K72:K77)</f>
        <v>3890000</v>
      </c>
      <c r="L71" s="189">
        <f>SUM(L72:L77)</f>
        <v>0</v>
      </c>
      <c r="M71" s="190">
        <f>SUM(M72:M77)</f>
        <v>0</v>
      </c>
      <c r="N71" s="104">
        <f t="shared" si="27"/>
        <v>44150000</v>
      </c>
      <c r="O71" s="104">
        <f t="shared" si="25"/>
        <v>43279775</v>
      </c>
      <c r="P71" s="201">
        <f t="shared" si="26"/>
        <v>870225</v>
      </c>
      <c r="Q71" s="204">
        <f t="shared" si="22"/>
        <v>98.02893544733861</v>
      </c>
      <c r="R71" s="204">
        <f t="shared" si="23"/>
        <v>98.5976846057572</v>
      </c>
      <c r="S71" s="108" t="e">
        <f>SUM(G71/F71*100)</f>
        <v>#DIV/0!</v>
      </c>
      <c r="U71" s="169"/>
      <c r="V71" s="169"/>
    </row>
    <row r="72" spans="1:22" ht="18" customHeight="1">
      <c r="A72" s="32"/>
      <c r="B72" s="65">
        <v>480</v>
      </c>
      <c r="C72" s="34" t="s">
        <v>70</v>
      </c>
      <c r="D72" s="63">
        <v>500000</v>
      </c>
      <c r="E72" s="320">
        <v>423393</v>
      </c>
      <c r="F72" s="63"/>
      <c r="G72" s="63"/>
      <c r="H72" s="63"/>
      <c r="I72" s="63"/>
      <c r="J72" s="63"/>
      <c r="K72" s="63"/>
      <c r="L72" s="63">
        <v>0</v>
      </c>
      <c r="M72" s="105">
        <v>0</v>
      </c>
      <c r="N72" s="12">
        <f t="shared" si="27"/>
        <v>500000</v>
      </c>
      <c r="O72" s="12">
        <f t="shared" si="27"/>
        <v>423393</v>
      </c>
      <c r="P72" s="94">
        <f t="shared" si="26"/>
        <v>76607</v>
      </c>
      <c r="Q72" s="108"/>
      <c r="R72" s="108"/>
      <c r="S72" s="108"/>
      <c r="U72" s="169"/>
      <c r="V72" s="169"/>
    </row>
    <row r="73" spans="1:22" ht="18" customHeight="1">
      <c r="A73" s="61"/>
      <c r="B73" s="62">
        <v>481</v>
      </c>
      <c r="C73" s="34" t="s">
        <v>51</v>
      </c>
      <c r="D73" s="35"/>
      <c r="E73" s="321">
        <v>0</v>
      </c>
      <c r="F73" s="35"/>
      <c r="G73" s="35"/>
      <c r="H73" s="35"/>
      <c r="I73" s="35"/>
      <c r="J73" s="35"/>
      <c r="K73" s="35"/>
      <c r="L73" s="36"/>
      <c r="M73" s="164"/>
      <c r="N73" s="12">
        <f t="shared" si="27"/>
        <v>0</v>
      </c>
      <c r="O73" s="12">
        <f t="shared" si="27"/>
        <v>0</v>
      </c>
      <c r="P73" s="94">
        <f t="shared" si="26"/>
        <v>0</v>
      </c>
      <c r="Q73" s="108" t="e">
        <f t="shared" si="22"/>
        <v>#DIV/0!</v>
      </c>
      <c r="R73" s="108" t="e">
        <f t="shared" si="23"/>
        <v>#DIV/0!</v>
      </c>
      <c r="S73" s="108"/>
      <c r="U73" s="169"/>
      <c r="V73" s="169"/>
    </row>
    <row r="74" spans="1:22" ht="18" customHeight="1">
      <c r="A74" s="61"/>
      <c r="B74" s="62">
        <v>482</v>
      </c>
      <c r="C74" s="34" t="s">
        <v>52</v>
      </c>
      <c r="D74" s="35">
        <v>38200000</v>
      </c>
      <c r="E74" s="321">
        <v>38091897</v>
      </c>
      <c r="F74" s="35"/>
      <c r="G74" s="35"/>
      <c r="H74" s="35"/>
      <c r="I74" s="35"/>
      <c r="J74" s="35"/>
      <c r="K74" s="35"/>
      <c r="L74" s="36"/>
      <c r="M74" s="164"/>
      <c r="N74" s="12">
        <f t="shared" si="27"/>
        <v>38200000</v>
      </c>
      <c r="O74" s="12">
        <f t="shared" si="27"/>
        <v>38091897</v>
      </c>
      <c r="P74" s="94">
        <f t="shared" si="26"/>
        <v>108103</v>
      </c>
      <c r="Q74" s="108">
        <f t="shared" si="22"/>
        <v>99.71700785340315</v>
      </c>
      <c r="R74" s="108">
        <f t="shared" si="23"/>
        <v>99.71700785340315</v>
      </c>
      <c r="S74" s="108"/>
      <c r="U74" s="169"/>
      <c r="V74" s="193"/>
    </row>
    <row r="75" spans="1:22" ht="18" customHeight="1">
      <c r="A75" s="61"/>
      <c r="B75" s="62">
        <v>483</v>
      </c>
      <c r="C75" s="34" t="s">
        <v>53</v>
      </c>
      <c r="D75" s="35">
        <v>0</v>
      </c>
      <c r="E75" s="321">
        <v>0</v>
      </c>
      <c r="F75" s="35"/>
      <c r="G75" s="35"/>
      <c r="H75" s="35"/>
      <c r="I75" s="35"/>
      <c r="J75" s="35"/>
      <c r="K75" s="35"/>
      <c r="L75" s="36"/>
      <c r="M75" s="164"/>
      <c r="N75" s="12">
        <f t="shared" si="27"/>
        <v>0</v>
      </c>
      <c r="O75" s="12">
        <f t="shared" si="27"/>
        <v>0</v>
      </c>
      <c r="P75" s="94">
        <f t="shared" si="26"/>
        <v>0</v>
      </c>
      <c r="Q75" s="108" t="e">
        <f t="shared" si="22"/>
        <v>#DIV/0!</v>
      </c>
      <c r="R75" s="108" t="e">
        <f t="shared" si="23"/>
        <v>#DIV/0!</v>
      </c>
      <c r="S75" s="108"/>
      <c r="U75" s="169"/>
      <c r="V75" s="193"/>
    </row>
    <row r="76" spans="1:22" ht="18" customHeight="1">
      <c r="A76" s="61"/>
      <c r="B76" s="62">
        <v>485</v>
      </c>
      <c r="C76" s="255" t="s">
        <v>76</v>
      </c>
      <c r="D76" s="35">
        <v>750000</v>
      </c>
      <c r="E76" s="321">
        <v>410010</v>
      </c>
      <c r="F76" s="35"/>
      <c r="G76" s="35"/>
      <c r="H76" s="35"/>
      <c r="I76" s="35"/>
      <c r="J76" s="35"/>
      <c r="K76" s="35"/>
      <c r="L76" s="36"/>
      <c r="M76" s="164"/>
      <c r="N76" s="12">
        <f t="shared" si="27"/>
        <v>750000</v>
      </c>
      <c r="O76" s="12">
        <f t="shared" si="27"/>
        <v>410010</v>
      </c>
      <c r="P76" s="94">
        <f t="shared" si="26"/>
        <v>339990</v>
      </c>
      <c r="Q76" s="108">
        <f t="shared" si="22"/>
        <v>54.668000000000006</v>
      </c>
      <c r="R76" s="108">
        <f t="shared" si="23"/>
        <v>54.668000000000006</v>
      </c>
      <c r="S76" s="108"/>
      <c r="U76" s="169"/>
      <c r="V76" s="193"/>
    </row>
    <row r="77" spans="1:22" ht="18" customHeight="1">
      <c r="A77" s="69"/>
      <c r="B77" s="62">
        <v>486</v>
      </c>
      <c r="C77" s="255" t="s">
        <v>75</v>
      </c>
      <c r="D77" s="35">
        <v>500000</v>
      </c>
      <c r="E77" s="321">
        <v>464475</v>
      </c>
      <c r="F77" s="35"/>
      <c r="G77" s="35"/>
      <c r="H77" s="35"/>
      <c r="I77" s="35"/>
      <c r="J77" s="35">
        <v>4200000</v>
      </c>
      <c r="K77" s="35">
        <v>3890000</v>
      </c>
      <c r="L77" s="35">
        <v>0</v>
      </c>
      <c r="M77" s="164">
        <v>0</v>
      </c>
      <c r="N77" s="12">
        <f t="shared" si="27"/>
        <v>4700000</v>
      </c>
      <c r="O77" s="12">
        <f t="shared" si="27"/>
        <v>4354475</v>
      </c>
      <c r="P77" s="94">
        <f t="shared" si="26"/>
        <v>345525</v>
      </c>
      <c r="Q77" s="108">
        <f t="shared" si="22"/>
        <v>92.64840425531915</v>
      </c>
      <c r="R77" s="108">
        <f t="shared" si="23"/>
        <v>92.89500000000001</v>
      </c>
      <c r="S77" s="108"/>
      <c r="U77" s="169"/>
      <c r="V77" s="193"/>
    </row>
    <row r="78" spans="1:22" ht="12.75" customHeight="1" thickBot="1">
      <c r="A78" s="71"/>
      <c r="B78" s="72"/>
      <c r="C78" s="165" t="s">
        <v>154</v>
      </c>
      <c r="D78" s="60">
        <f aca="true" t="shared" si="34" ref="D78:P78">SUM(D70+D50)</f>
        <v>139820000</v>
      </c>
      <c r="E78" s="60">
        <f t="shared" si="34"/>
        <v>129217498</v>
      </c>
      <c r="F78" s="60">
        <f t="shared" si="34"/>
        <v>252967000</v>
      </c>
      <c r="G78" s="60">
        <f t="shared" si="34"/>
        <v>251990745</v>
      </c>
      <c r="H78" s="60">
        <f t="shared" si="34"/>
        <v>10900000</v>
      </c>
      <c r="I78" s="60">
        <f t="shared" si="34"/>
        <v>6608461</v>
      </c>
      <c r="J78" s="60">
        <f t="shared" si="34"/>
        <v>15500000</v>
      </c>
      <c r="K78" s="60">
        <f t="shared" si="34"/>
        <v>10419575</v>
      </c>
      <c r="L78" s="60">
        <f t="shared" si="34"/>
        <v>0</v>
      </c>
      <c r="M78" s="60">
        <f t="shared" si="34"/>
        <v>0</v>
      </c>
      <c r="N78" s="60">
        <f t="shared" si="34"/>
        <v>419187000</v>
      </c>
      <c r="O78" s="60">
        <f t="shared" si="34"/>
        <v>398236279</v>
      </c>
      <c r="P78" s="60">
        <f t="shared" si="34"/>
        <v>20950721</v>
      </c>
      <c r="Q78" s="73"/>
      <c r="R78" s="73"/>
      <c r="S78" s="73"/>
      <c r="U78" s="169"/>
      <c r="V78" s="169"/>
    </row>
    <row r="79" spans="1:22" ht="12.75" customHeight="1">
      <c r="A79" s="142"/>
      <c r="B79" s="160"/>
      <c r="C79" s="254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73"/>
      <c r="R79" s="73"/>
      <c r="S79" s="73"/>
      <c r="U79" s="169"/>
      <c r="V79" s="169"/>
    </row>
    <row r="80" spans="1:22" ht="12.75" customHeight="1">
      <c r="A80" s="142"/>
      <c r="B80" s="160"/>
      <c r="C80" s="254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73"/>
      <c r="R80" s="73"/>
      <c r="S80" s="73"/>
      <c r="U80" s="169"/>
      <c r="V80" s="169"/>
    </row>
    <row r="81" spans="1:22" ht="12.75" customHeight="1">
      <c r="A81" s="142"/>
      <c r="B81" s="160"/>
      <c r="C81" s="254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73"/>
      <c r="R81" s="73"/>
      <c r="S81" s="73"/>
      <c r="U81" s="169"/>
      <c r="V81" s="169"/>
    </row>
    <row r="82" spans="1:22" ht="12.75" customHeight="1">
      <c r="A82" s="142"/>
      <c r="B82" s="160"/>
      <c r="C82" s="254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73"/>
      <c r="R82" s="73"/>
      <c r="S82" s="73"/>
      <c r="U82" s="169"/>
      <c r="V82" s="169"/>
    </row>
    <row r="83" spans="1:22" ht="12.75" customHeight="1">
      <c r="A83" s="142"/>
      <c r="B83" s="160"/>
      <c r="C83" s="254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73"/>
      <c r="R83" s="73"/>
      <c r="S83" s="73"/>
      <c r="U83" s="169"/>
      <c r="V83" s="169"/>
    </row>
    <row r="84" spans="1:22" ht="12.75" customHeight="1">
      <c r="A84" s="142"/>
      <c r="B84" s="160"/>
      <c r="C84" s="254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73"/>
      <c r="R84" s="73"/>
      <c r="S84" s="73"/>
      <c r="U84" s="169"/>
      <c r="V84" s="169"/>
    </row>
    <row r="85" spans="1:22" ht="12.75" customHeight="1">
      <c r="A85" s="142"/>
      <c r="B85" s="160"/>
      <c r="C85" s="254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73"/>
      <c r="R85" s="73"/>
      <c r="S85" s="73"/>
      <c r="U85" s="169"/>
      <c r="V85" s="169"/>
    </row>
    <row r="86" spans="1:57" s="1" customFormat="1" ht="22.5" customHeight="1">
      <c r="A86" s="6"/>
      <c r="B86" s="6"/>
      <c r="C86" s="87" t="s">
        <v>172</v>
      </c>
      <c r="D86" s="274"/>
      <c r="E86" s="14"/>
      <c r="F86" s="14"/>
      <c r="G86" s="14"/>
      <c r="H86" s="14"/>
      <c r="I86" s="14"/>
      <c r="J86" s="14"/>
      <c r="K86" s="14"/>
      <c r="L86" s="6"/>
      <c r="M86" s="14"/>
      <c r="N86" s="263" t="s">
        <v>165</v>
      </c>
      <c r="O86" s="14"/>
      <c r="P86" s="46"/>
      <c r="Q86" s="6"/>
      <c r="R86" s="73"/>
      <c r="S86" s="444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</row>
    <row r="87" spans="3:18" ht="12.75">
      <c r="C87" s="275" t="s">
        <v>171</v>
      </c>
      <c r="N87" s="264"/>
      <c r="R87" s="73"/>
    </row>
    <row r="88" ht="11.25">
      <c r="R88" s="73"/>
    </row>
    <row r="89" ht="11.25">
      <c r="R89" s="73"/>
    </row>
    <row r="90" ht="11.25">
      <c r="R90" s="73"/>
    </row>
    <row r="91" ht="11.25">
      <c r="R91" s="73"/>
    </row>
    <row r="92" spans="1:57" s="1" customFormat="1" ht="24.75" customHeight="1">
      <c r="A92" s="455"/>
      <c r="B92" s="455"/>
      <c r="C92" s="455"/>
      <c r="D92" s="456"/>
      <c r="E92" s="456"/>
      <c r="F92" s="88"/>
      <c r="G92" s="88"/>
      <c r="H92" s="91"/>
      <c r="I92" s="93"/>
      <c r="J92" s="93"/>
      <c r="K92" s="91"/>
      <c r="L92" s="88"/>
      <c r="M92" s="91"/>
      <c r="N92" s="88"/>
      <c r="R92" s="153"/>
      <c r="S92" s="444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</row>
    <row r="93" ht="11.25">
      <c r="R93" s="73"/>
    </row>
    <row r="94" ht="11.25">
      <c r="R94" s="73"/>
    </row>
    <row r="95" ht="11.25">
      <c r="R95" s="73"/>
    </row>
    <row r="96" spans="1:18" ht="11.25">
      <c r="A96" s="6" t="s">
        <v>67</v>
      </c>
      <c r="R96" s="73"/>
    </row>
    <row r="97" ht="11.25">
      <c r="R97" s="73"/>
    </row>
    <row r="98" ht="11.25">
      <c r="R98" s="73"/>
    </row>
    <row r="99" ht="11.25">
      <c r="R99" s="73"/>
    </row>
    <row r="100" ht="11.25">
      <c r="R100" s="73"/>
    </row>
    <row r="101" ht="11.25">
      <c r="R101" s="73"/>
    </row>
    <row r="102" ht="11.25">
      <c r="R102" s="73"/>
    </row>
    <row r="103" ht="11.25">
      <c r="R103" s="73"/>
    </row>
    <row r="104" ht="11.25">
      <c r="R104" s="73"/>
    </row>
    <row r="105" ht="11.25">
      <c r="R105" s="73"/>
    </row>
  </sheetData>
  <sheetProtection/>
  <mergeCells count="11">
    <mergeCell ref="F47:G47"/>
    <mergeCell ref="H47:I47"/>
    <mergeCell ref="N47:P47"/>
    <mergeCell ref="A92:C92"/>
    <mergeCell ref="D92:E92"/>
    <mergeCell ref="A1:Q1"/>
    <mergeCell ref="A2:P2"/>
    <mergeCell ref="D7:E7"/>
    <mergeCell ref="F7:G7"/>
    <mergeCell ref="H7:I7"/>
    <mergeCell ref="N7:P7"/>
  </mergeCells>
  <printOptions/>
  <pageMargins left="0" right="0" top="0.5118110236220472" bottom="0.15748031496062992" header="0.31496062992125984" footer="0.2755905511811024"/>
  <pageSetup horizontalDpi="600" verticalDpi="600" orientation="landscape" paperSize="9" scale="85" r:id="rId1"/>
  <headerFooter alignWithMargins="0">
    <oddHeader>&amp;L&amp;"MAC C Times,Bold"&amp;12Prilog 2 - Obrazec K1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0"/>
  <sheetViews>
    <sheetView tabSelected="1" view="pageBreakPreview" zoomScale="135" zoomScaleSheetLayoutView="135" zoomScalePageLayoutView="0" workbookViewId="0" topLeftCell="B34">
      <selection activeCell="I7" sqref="I7"/>
    </sheetView>
  </sheetViews>
  <sheetFormatPr defaultColWidth="9.00390625" defaultRowHeight="12.75"/>
  <cols>
    <col min="1" max="1" width="3.375" style="6" customWidth="1"/>
    <col min="2" max="2" width="4.25390625" style="6" customWidth="1"/>
    <col min="3" max="3" width="30.00390625" style="6" customWidth="1"/>
    <col min="4" max="4" width="11.75390625" style="14" customWidth="1"/>
    <col min="5" max="5" width="10.875" style="14" customWidth="1"/>
    <col min="6" max="6" width="11.75390625" style="14" customWidth="1"/>
    <col min="7" max="7" width="12.00390625" style="6" customWidth="1"/>
    <col min="8" max="8" width="10.00390625" style="14" bestFit="1" customWidth="1"/>
    <col min="9" max="9" width="10.875" style="14" customWidth="1"/>
    <col min="10" max="10" width="11.00390625" style="14" customWidth="1"/>
    <col min="11" max="11" width="10.875" style="14" customWidth="1"/>
    <col min="12" max="12" width="10.375" style="6" customWidth="1"/>
    <col min="13" max="13" width="11.00390625" style="6" customWidth="1"/>
    <col min="14" max="14" width="11.75390625" style="14" customWidth="1"/>
    <col min="15" max="15" width="12.00390625" style="14" customWidth="1"/>
    <col min="16" max="16" width="12.375" style="45" customWidth="1"/>
    <col min="17" max="17" width="4.75390625" style="6" customWidth="1"/>
    <col min="18" max="18" width="5.125" style="142" customWidth="1"/>
    <col min="19" max="19" width="4.375" style="142" customWidth="1"/>
    <col min="20" max="20" width="9.125" style="142" customWidth="1"/>
    <col min="21" max="38" width="9.125" style="151" customWidth="1"/>
    <col min="39" max="16384" width="9.125" style="6" customWidth="1"/>
  </cols>
  <sheetData>
    <row r="1" spans="1:38" s="111" customFormat="1" ht="22.5" customHeight="1">
      <c r="A1" s="109"/>
      <c r="B1" s="110"/>
      <c r="C1" s="109" t="s">
        <v>79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61"/>
      <c r="Q1" s="110"/>
      <c r="R1" s="140"/>
      <c r="S1" s="140"/>
      <c r="T1" s="140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s="115" customFormat="1" ht="16.5" customHeight="1">
      <c r="A2" s="112"/>
      <c r="B2" s="112"/>
      <c r="C2" s="113" t="s">
        <v>218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62"/>
      <c r="Q2" s="114"/>
      <c r="R2" s="141"/>
      <c r="S2" s="141"/>
      <c r="T2" s="141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38" s="111" customFormat="1" ht="24" customHeight="1">
      <c r="A3" s="116"/>
      <c r="B3" s="117"/>
      <c r="C3" s="345" t="s">
        <v>219</v>
      </c>
      <c r="D3" s="120"/>
      <c r="E3" s="116"/>
      <c r="F3" s="116"/>
      <c r="G3" s="116"/>
      <c r="H3" s="118"/>
      <c r="I3" s="118"/>
      <c r="J3" s="118"/>
      <c r="K3" s="118"/>
      <c r="L3" s="116"/>
      <c r="M3" s="116"/>
      <c r="N3" s="117"/>
      <c r="O3" s="117"/>
      <c r="P3" s="163"/>
      <c r="Q3" s="119"/>
      <c r="R3" s="140"/>
      <c r="S3" s="140"/>
      <c r="T3" s="140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1:17" ht="17.25" customHeight="1" thickBot="1">
      <c r="A4" s="81"/>
      <c r="B4" s="1"/>
      <c r="C4" s="345" t="s">
        <v>220</v>
      </c>
      <c r="D4" s="81"/>
      <c r="E4" s="81"/>
      <c r="F4" s="81"/>
      <c r="G4" s="81"/>
      <c r="H4" s="89"/>
      <c r="I4" s="89"/>
      <c r="J4" s="89"/>
      <c r="K4" s="89"/>
      <c r="L4" s="81"/>
      <c r="M4" s="81"/>
      <c r="N4" s="1"/>
      <c r="O4" s="1"/>
      <c r="P4" s="3"/>
      <c r="Q4" s="80"/>
    </row>
    <row r="5" spans="1:31" ht="21.75" customHeight="1">
      <c r="A5" s="7"/>
      <c r="B5" s="8"/>
      <c r="C5" s="121" t="s">
        <v>221</v>
      </c>
      <c r="D5" s="465" t="s">
        <v>202</v>
      </c>
      <c r="E5" s="458"/>
      <c r="F5" s="122" t="s">
        <v>203</v>
      </c>
      <c r="G5" s="123"/>
      <c r="H5" s="459" t="s">
        <v>190</v>
      </c>
      <c r="I5" s="460"/>
      <c r="J5" s="461" t="s">
        <v>194</v>
      </c>
      <c r="K5" s="462"/>
      <c r="L5" s="461" t="s">
        <v>191</v>
      </c>
      <c r="M5" s="462"/>
      <c r="N5" s="461" t="s">
        <v>192</v>
      </c>
      <c r="O5" s="463"/>
      <c r="P5" s="217" t="s">
        <v>80</v>
      </c>
      <c r="Q5" s="154" t="s">
        <v>66</v>
      </c>
      <c r="R5" s="154" t="s">
        <v>66</v>
      </c>
      <c r="S5" s="154" t="s">
        <v>66</v>
      </c>
      <c r="T5" s="143"/>
      <c r="U5" s="143"/>
      <c r="V5" s="143"/>
      <c r="W5" s="147"/>
      <c r="X5" s="147"/>
      <c r="Y5" s="147"/>
      <c r="Z5" s="147"/>
      <c r="AA5" s="147"/>
      <c r="AB5" s="147"/>
      <c r="AC5" s="147"/>
      <c r="AD5" s="147"/>
      <c r="AE5" s="147"/>
    </row>
    <row r="6" spans="1:31" ht="24.75" customHeight="1">
      <c r="A6" s="9"/>
      <c r="B6" s="10"/>
      <c r="C6" s="79"/>
      <c r="D6" s="124" t="s">
        <v>81</v>
      </c>
      <c r="E6" s="125" t="s">
        <v>82</v>
      </c>
      <c r="F6" s="124" t="s">
        <v>81</v>
      </c>
      <c r="G6" s="125" t="s">
        <v>82</v>
      </c>
      <c r="H6" s="124" t="s">
        <v>81</v>
      </c>
      <c r="I6" s="125" t="s">
        <v>82</v>
      </c>
      <c r="J6" s="124" t="s">
        <v>81</v>
      </c>
      <c r="K6" s="125" t="s">
        <v>82</v>
      </c>
      <c r="L6" s="124" t="s">
        <v>81</v>
      </c>
      <c r="M6" s="125" t="s">
        <v>141</v>
      </c>
      <c r="N6" s="124" t="s">
        <v>81</v>
      </c>
      <c r="O6" s="215" t="s">
        <v>82</v>
      </c>
      <c r="P6" s="218" t="s">
        <v>173</v>
      </c>
      <c r="Q6" s="216" t="s">
        <v>145</v>
      </c>
      <c r="R6" s="191" t="s">
        <v>143</v>
      </c>
      <c r="S6" s="220" t="s">
        <v>142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8" customHeight="1">
      <c r="A7" s="9"/>
      <c r="B7" s="10"/>
      <c r="C7" s="168" t="s">
        <v>209</v>
      </c>
      <c r="D7" s="167">
        <v>0</v>
      </c>
      <c r="E7" s="184">
        <f aca="true" t="shared" si="0" ref="E7:O7">SUM(E8-E48)</f>
        <v>20768575</v>
      </c>
      <c r="F7" s="167">
        <f t="shared" si="0"/>
        <v>0</v>
      </c>
      <c r="G7" s="167">
        <f t="shared" si="0"/>
        <v>0</v>
      </c>
      <c r="H7" s="167">
        <f t="shared" si="0"/>
        <v>0</v>
      </c>
      <c r="I7" s="167">
        <f t="shared" si="0"/>
        <v>63278</v>
      </c>
      <c r="J7" s="167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0</v>
      </c>
      <c r="N7" s="167">
        <f t="shared" si="0"/>
        <v>0</v>
      </c>
      <c r="O7" s="182">
        <f t="shared" si="0"/>
        <v>20831853</v>
      </c>
      <c r="P7" s="219"/>
      <c r="Q7" s="46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19" ht="15" customHeight="1">
      <c r="A8" s="9"/>
      <c r="B8" s="10"/>
      <c r="C8" s="126" t="s">
        <v>128</v>
      </c>
      <c r="D8" s="12">
        <f>SUM(D9+D13)</f>
        <v>139820000</v>
      </c>
      <c r="E8" s="12">
        <f>SUM(E9+E13)</f>
        <v>149986073</v>
      </c>
      <c r="F8" s="12">
        <f aca="true" t="shared" si="1" ref="F8:M8">SUM(F9+F13)</f>
        <v>252967000</v>
      </c>
      <c r="G8" s="12">
        <f t="shared" si="1"/>
        <v>251990745</v>
      </c>
      <c r="H8" s="12">
        <f t="shared" si="1"/>
        <v>10900000</v>
      </c>
      <c r="I8" s="12">
        <f>SUM(I9+I13)</f>
        <v>6671739</v>
      </c>
      <c r="J8" s="12">
        <f t="shared" si="1"/>
        <v>15500000</v>
      </c>
      <c r="K8" s="12">
        <f t="shared" si="1"/>
        <v>10419575</v>
      </c>
      <c r="L8" s="12">
        <f>SUM(L9+L13)</f>
        <v>0</v>
      </c>
      <c r="M8" s="94">
        <f t="shared" si="1"/>
        <v>0</v>
      </c>
      <c r="N8" s="99">
        <f>SUM(L8+J8+H8+F8+D8)</f>
        <v>419187000</v>
      </c>
      <c r="O8" s="12">
        <f>SUM(M8+K8+I8+G8+E8)</f>
        <v>419068132</v>
      </c>
      <c r="P8" s="94">
        <f>SUM(N8-O8)</f>
        <v>118868</v>
      </c>
      <c r="Q8" s="108">
        <f>SUM(O8/N8*100)</f>
        <v>99.97164320458411</v>
      </c>
      <c r="R8" s="108">
        <f>SUM(E8/D8*100)</f>
        <v>107.27082892290088</v>
      </c>
      <c r="S8" s="108">
        <f>SUM(G8/F8*100)</f>
        <v>99.61407812086162</v>
      </c>
    </row>
    <row r="9" spans="1:19" ht="15" customHeight="1">
      <c r="A9" s="9"/>
      <c r="B9" s="10"/>
      <c r="C9" s="127" t="s">
        <v>83</v>
      </c>
      <c r="D9" s="12">
        <f>SUM(D16)</f>
        <v>124820000</v>
      </c>
      <c r="E9" s="12">
        <f>SUM(E16)</f>
        <v>144606487</v>
      </c>
      <c r="F9" s="12">
        <f aca="true" t="shared" si="2" ref="F9:M9">SUM(F16)</f>
        <v>252967000</v>
      </c>
      <c r="G9" s="12">
        <f t="shared" si="2"/>
        <v>251990745</v>
      </c>
      <c r="H9" s="12">
        <f t="shared" si="2"/>
        <v>10900000</v>
      </c>
      <c r="I9" s="12">
        <f>SUM(I16)</f>
        <v>6671739</v>
      </c>
      <c r="J9" s="12">
        <f t="shared" si="2"/>
        <v>15500000</v>
      </c>
      <c r="K9" s="12">
        <f t="shared" si="2"/>
        <v>10419575</v>
      </c>
      <c r="L9" s="12">
        <f t="shared" si="2"/>
        <v>0</v>
      </c>
      <c r="M9" s="94">
        <f t="shared" si="2"/>
        <v>0</v>
      </c>
      <c r="N9" s="99">
        <f aca="true" t="shared" si="3" ref="N9:O14">SUM(L9+J9+H9+F9+D9)</f>
        <v>404187000</v>
      </c>
      <c r="O9" s="12">
        <f t="shared" si="3"/>
        <v>413688546</v>
      </c>
      <c r="P9" s="94">
        <f aca="true" t="shared" si="4" ref="P9:P14">SUM(N9-O9)</f>
        <v>-9501546</v>
      </c>
      <c r="Q9" s="108">
        <f aca="true" t="shared" si="5" ref="Q9:Q14">SUM(O9/N9*100)</f>
        <v>102.35077971335049</v>
      </c>
      <c r="R9" s="108">
        <f aca="true" t="shared" si="6" ref="R9:R14">SUM(E9/D9*100)</f>
        <v>115.85201650376543</v>
      </c>
      <c r="S9" s="108">
        <f>SUM(G9/F9*100)</f>
        <v>99.61407812086162</v>
      </c>
    </row>
    <row r="10" spans="1:19" ht="15" customHeight="1">
      <c r="A10" s="9"/>
      <c r="B10" s="10"/>
      <c r="C10" s="127" t="s">
        <v>84</v>
      </c>
      <c r="D10" s="12">
        <f>SUM(D49)</f>
        <v>99870000</v>
      </c>
      <c r="E10" s="12">
        <f aca="true" t="shared" si="7" ref="E10:R10">SUM(E49)</f>
        <v>89827723</v>
      </c>
      <c r="F10" s="12">
        <f t="shared" si="7"/>
        <v>252967000</v>
      </c>
      <c r="G10" s="12">
        <f t="shared" si="7"/>
        <v>251990745</v>
      </c>
      <c r="H10" s="12">
        <f t="shared" si="7"/>
        <v>10900000</v>
      </c>
      <c r="I10" s="12">
        <f t="shared" si="7"/>
        <v>6608461</v>
      </c>
      <c r="J10" s="12">
        <f t="shared" si="7"/>
        <v>11300000</v>
      </c>
      <c r="K10" s="12">
        <f t="shared" si="7"/>
        <v>6529575</v>
      </c>
      <c r="L10" s="12">
        <f t="shared" si="7"/>
        <v>0</v>
      </c>
      <c r="M10" s="12">
        <f t="shared" si="7"/>
        <v>0</v>
      </c>
      <c r="N10" s="99">
        <f t="shared" si="3"/>
        <v>375037000</v>
      </c>
      <c r="O10" s="12">
        <f t="shared" si="3"/>
        <v>354956504</v>
      </c>
      <c r="P10" s="94">
        <f t="shared" si="4"/>
        <v>20080496</v>
      </c>
      <c r="Q10" s="12">
        <f t="shared" si="7"/>
        <v>94.64572935470366</v>
      </c>
      <c r="R10" s="12">
        <f t="shared" si="7"/>
        <v>89.94465104636026</v>
      </c>
      <c r="S10" s="108">
        <f>SUM(G10/F10*100)</f>
        <v>99.61407812086162</v>
      </c>
    </row>
    <row r="11" spans="1:19" ht="12" customHeight="1">
      <c r="A11" s="9"/>
      <c r="B11" s="10"/>
      <c r="C11" s="128"/>
      <c r="D11" s="5"/>
      <c r="E11" s="5"/>
      <c r="F11" s="5"/>
      <c r="G11" s="5"/>
      <c r="H11" s="5"/>
      <c r="I11" s="5"/>
      <c r="J11" s="5"/>
      <c r="K11" s="5"/>
      <c r="L11" s="5"/>
      <c r="M11" s="5"/>
      <c r="N11" s="99">
        <f t="shared" si="3"/>
        <v>0</v>
      </c>
      <c r="O11" s="12">
        <f t="shared" si="3"/>
        <v>0</v>
      </c>
      <c r="P11" s="94">
        <f t="shared" si="4"/>
        <v>0</v>
      </c>
      <c r="Q11" s="108"/>
      <c r="R11" s="108"/>
      <c r="S11" s="108"/>
    </row>
    <row r="12" spans="1:19" ht="15" customHeight="1">
      <c r="A12" s="9"/>
      <c r="B12" s="10"/>
      <c r="C12" s="129" t="s">
        <v>129</v>
      </c>
      <c r="D12" s="12"/>
      <c r="E12" s="12"/>
      <c r="F12" s="12"/>
      <c r="G12" s="12"/>
      <c r="H12" s="12"/>
      <c r="I12" s="12"/>
      <c r="J12" s="12"/>
      <c r="K12" s="12"/>
      <c r="L12" s="12"/>
      <c r="M12" s="94"/>
      <c r="N12" s="99">
        <f t="shared" si="3"/>
        <v>0</v>
      </c>
      <c r="O12" s="12">
        <f t="shared" si="3"/>
        <v>0</v>
      </c>
      <c r="P12" s="94">
        <f t="shared" si="4"/>
        <v>0</v>
      </c>
      <c r="Q12" s="108"/>
      <c r="R12" s="108"/>
      <c r="S12" s="108"/>
    </row>
    <row r="13" spans="1:19" ht="15" customHeight="1">
      <c r="A13" s="9"/>
      <c r="B13" s="10">
        <v>73</v>
      </c>
      <c r="C13" s="127" t="s">
        <v>85</v>
      </c>
      <c r="D13" s="12">
        <f>SUM(D34)</f>
        <v>15000000</v>
      </c>
      <c r="E13" s="12">
        <f>SUM(E34)</f>
        <v>5379586</v>
      </c>
      <c r="F13" s="12">
        <f aca="true" t="shared" si="8" ref="F13:L13">SUM(F34)</f>
        <v>0</v>
      </c>
      <c r="G13" s="12">
        <f t="shared" si="8"/>
        <v>0</v>
      </c>
      <c r="H13" s="12">
        <f t="shared" si="8"/>
        <v>0</v>
      </c>
      <c r="I13" s="12">
        <f>SUM(I34)</f>
        <v>0</v>
      </c>
      <c r="J13" s="12">
        <f t="shared" si="8"/>
        <v>0</v>
      </c>
      <c r="K13" s="12">
        <f t="shared" si="8"/>
        <v>0</v>
      </c>
      <c r="L13" s="12">
        <f t="shared" si="8"/>
        <v>0</v>
      </c>
      <c r="M13" s="12">
        <f>SUM(M34)</f>
        <v>0</v>
      </c>
      <c r="N13" s="99">
        <f t="shared" si="3"/>
        <v>15000000</v>
      </c>
      <c r="O13" s="12">
        <f t="shared" si="3"/>
        <v>5379586</v>
      </c>
      <c r="P13" s="94">
        <f t="shared" si="4"/>
        <v>9620414</v>
      </c>
      <c r="Q13" s="108">
        <f t="shared" si="5"/>
        <v>35.863906666666665</v>
      </c>
      <c r="R13" s="108">
        <f t="shared" si="6"/>
        <v>35.863906666666665</v>
      </c>
      <c r="S13" s="108"/>
    </row>
    <row r="14" spans="1:19" ht="15" customHeight="1" thickBot="1">
      <c r="A14" s="18"/>
      <c r="B14" s="19">
        <v>48</v>
      </c>
      <c r="C14" s="127" t="s">
        <v>86</v>
      </c>
      <c r="D14" s="21">
        <f>SUM(D69)</f>
        <v>39950000</v>
      </c>
      <c r="E14" s="21">
        <f aca="true" t="shared" si="9" ref="E14:M14">SUM(E69)</f>
        <v>39389775</v>
      </c>
      <c r="F14" s="21">
        <f t="shared" si="9"/>
        <v>0</v>
      </c>
      <c r="G14" s="21">
        <f t="shared" si="9"/>
        <v>0</v>
      </c>
      <c r="H14" s="21">
        <f t="shared" si="9"/>
        <v>0</v>
      </c>
      <c r="I14" s="21">
        <f t="shared" si="9"/>
        <v>0</v>
      </c>
      <c r="J14" s="21">
        <f t="shared" si="9"/>
        <v>4200000</v>
      </c>
      <c r="K14" s="21">
        <f t="shared" si="9"/>
        <v>3890000</v>
      </c>
      <c r="L14" s="21">
        <f t="shared" si="9"/>
        <v>0</v>
      </c>
      <c r="M14" s="21">
        <f t="shared" si="9"/>
        <v>0</v>
      </c>
      <c r="N14" s="99">
        <f t="shared" si="3"/>
        <v>44150000</v>
      </c>
      <c r="O14" s="12">
        <f t="shared" si="3"/>
        <v>43279775</v>
      </c>
      <c r="P14" s="94">
        <f t="shared" si="4"/>
        <v>870225</v>
      </c>
      <c r="Q14" s="108">
        <f t="shared" si="5"/>
        <v>98.02893544733861</v>
      </c>
      <c r="R14" s="108">
        <f t="shared" si="6"/>
        <v>98.5976846057572</v>
      </c>
      <c r="S14" s="108" t="e">
        <f>SUM(G14/F14*100)</f>
        <v>#DIV/0!</v>
      </c>
    </row>
    <row r="15" spans="1:19" ht="27.75" customHeight="1">
      <c r="A15" s="76" t="s">
        <v>56</v>
      </c>
      <c r="B15" s="77"/>
      <c r="C15" s="221" t="s">
        <v>130</v>
      </c>
      <c r="D15" s="90"/>
      <c r="E15" s="77"/>
      <c r="F15" s="77"/>
      <c r="G15" s="77"/>
      <c r="H15" s="90"/>
      <c r="I15" s="90"/>
      <c r="J15" s="90"/>
      <c r="K15" s="90"/>
      <c r="L15" s="77"/>
      <c r="M15" s="77"/>
      <c r="N15" s="101"/>
      <c r="O15" s="101"/>
      <c r="P15" s="164"/>
      <c r="Q15" s="108"/>
      <c r="R15" s="155"/>
      <c r="S15" s="108"/>
    </row>
    <row r="16" spans="1:38" s="210" customFormat="1" ht="15" customHeight="1">
      <c r="A16" s="206"/>
      <c r="B16" s="206"/>
      <c r="C16" s="127" t="s">
        <v>83</v>
      </c>
      <c r="D16" s="207">
        <f aca="true" t="shared" si="10" ref="D16:J16">SUM(D17+D22+D28+D37)</f>
        <v>124820000</v>
      </c>
      <c r="E16" s="207">
        <f t="shared" si="10"/>
        <v>144606487</v>
      </c>
      <c r="F16" s="207">
        <f t="shared" si="10"/>
        <v>252967000</v>
      </c>
      <c r="G16" s="207">
        <f t="shared" si="10"/>
        <v>251990745</v>
      </c>
      <c r="H16" s="207">
        <f t="shared" si="10"/>
        <v>10900000</v>
      </c>
      <c r="I16" s="207">
        <f t="shared" si="10"/>
        <v>6671739</v>
      </c>
      <c r="J16" s="207">
        <f t="shared" si="10"/>
        <v>15500000</v>
      </c>
      <c r="K16" s="207">
        <f aca="true" t="shared" si="11" ref="K16:P16">SUM(K17+K22+K28+K37)</f>
        <v>10419575</v>
      </c>
      <c r="L16" s="207">
        <f t="shared" si="11"/>
        <v>0</v>
      </c>
      <c r="M16" s="207">
        <f t="shared" si="11"/>
        <v>0</v>
      </c>
      <c r="N16" s="207">
        <f t="shared" si="11"/>
        <v>404187000</v>
      </c>
      <c r="O16" s="207">
        <f t="shared" si="11"/>
        <v>413688546</v>
      </c>
      <c r="P16" s="207">
        <f t="shared" si="11"/>
        <v>-9501546</v>
      </c>
      <c r="Q16" s="208">
        <f aca="true" t="shared" si="12" ref="Q16:Q21">SUM(O16/N16*100)</f>
        <v>102.35077971335049</v>
      </c>
      <c r="R16" s="208">
        <f aca="true" t="shared" si="13" ref="R16:R21">SUM(E16/D16*100)</f>
        <v>115.85201650376543</v>
      </c>
      <c r="S16" s="208">
        <f>SUM(G16/F16*100)</f>
        <v>99.61407812086162</v>
      </c>
      <c r="T16" s="193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</row>
    <row r="17" spans="1:38" s="31" customFormat="1" ht="15" customHeight="1">
      <c r="A17" s="26" t="s">
        <v>67</v>
      </c>
      <c r="B17" s="27"/>
      <c r="C17" s="130" t="s">
        <v>87</v>
      </c>
      <c r="D17" s="239">
        <f>SUM(D18:D21)</f>
        <v>80800000</v>
      </c>
      <c r="E17" s="239">
        <f aca="true" t="shared" si="14" ref="E17:J17">SUM(E18:E21)</f>
        <v>108010444</v>
      </c>
      <c r="F17" s="239">
        <f t="shared" si="14"/>
        <v>0</v>
      </c>
      <c r="G17" s="239">
        <f t="shared" si="14"/>
        <v>0</v>
      </c>
      <c r="H17" s="239">
        <f t="shared" si="14"/>
        <v>0</v>
      </c>
      <c r="I17" s="239">
        <f t="shared" si="14"/>
        <v>0</v>
      </c>
      <c r="J17" s="239">
        <f t="shared" si="14"/>
        <v>0</v>
      </c>
      <c r="K17" s="30">
        <f>SUM(K18:K21)</f>
        <v>0</v>
      </c>
      <c r="L17" s="29"/>
      <c r="M17" s="95"/>
      <c r="N17" s="102">
        <f aca="true" t="shared" si="15" ref="N17:O21">SUM(L17+J17+H17+F17+D17)</f>
        <v>80800000</v>
      </c>
      <c r="O17" s="102">
        <f>SUM(M17+K17+I17+G18+E17)</f>
        <v>108010444</v>
      </c>
      <c r="P17" s="94">
        <f aca="true" t="shared" si="16" ref="P17:P39">SUM(N17-O17)</f>
        <v>-27210444</v>
      </c>
      <c r="Q17" s="108">
        <f t="shared" si="12"/>
        <v>133.67629207920794</v>
      </c>
      <c r="R17" s="108">
        <f t="shared" si="13"/>
        <v>133.67629207920794</v>
      </c>
      <c r="S17" s="108"/>
      <c r="T17" s="139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19" ht="15" customHeight="1">
      <c r="A18" s="32"/>
      <c r="B18" s="131">
        <v>711</v>
      </c>
      <c r="C18" s="132" t="s">
        <v>88</v>
      </c>
      <c r="D18" s="35">
        <v>6300000</v>
      </c>
      <c r="E18" s="35">
        <v>5711024</v>
      </c>
      <c r="F18" s="35"/>
      <c r="G18" s="36"/>
      <c r="H18" s="35"/>
      <c r="I18" s="35"/>
      <c r="J18" s="35"/>
      <c r="K18" s="35"/>
      <c r="L18" s="36"/>
      <c r="M18" s="164"/>
      <c r="N18" s="12">
        <f t="shared" si="15"/>
        <v>6300000</v>
      </c>
      <c r="O18" s="12">
        <f t="shared" si="15"/>
        <v>5711024</v>
      </c>
      <c r="P18" s="94">
        <f t="shared" si="16"/>
        <v>588976</v>
      </c>
      <c r="Q18" s="108">
        <f t="shared" si="12"/>
        <v>90.6511746031746</v>
      </c>
      <c r="R18" s="108">
        <f t="shared" si="13"/>
        <v>90.6511746031746</v>
      </c>
      <c r="S18" s="108"/>
    </row>
    <row r="19" spans="1:19" ht="15" customHeight="1">
      <c r="A19" s="32"/>
      <c r="B19" s="131">
        <v>713</v>
      </c>
      <c r="C19" s="132" t="s">
        <v>89</v>
      </c>
      <c r="D19" s="35">
        <v>12500000</v>
      </c>
      <c r="E19" s="35">
        <v>13421479</v>
      </c>
      <c r="F19" s="35"/>
      <c r="G19" s="36"/>
      <c r="H19" s="35"/>
      <c r="I19" s="35"/>
      <c r="J19" s="35"/>
      <c r="K19" s="35"/>
      <c r="L19" s="36"/>
      <c r="M19" s="164"/>
      <c r="N19" s="12">
        <f t="shared" si="15"/>
        <v>12500000</v>
      </c>
      <c r="O19" s="12">
        <f t="shared" si="15"/>
        <v>13421479</v>
      </c>
      <c r="P19" s="94">
        <f t="shared" si="16"/>
        <v>-921479</v>
      </c>
      <c r="Q19" s="108">
        <f t="shared" si="12"/>
        <v>107.371832</v>
      </c>
      <c r="R19" s="108">
        <f t="shared" si="13"/>
        <v>107.371832</v>
      </c>
      <c r="S19" s="108"/>
    </row>
    <row r="20" spans="1:19" ht="15" customHeight="1">
      <c r="A20" s="32"/>
      <c r="B20" s="131">
        <v>717</v>
      </c>
      <c r="C20" s="132" t="s">
        <v>90</v>
      </c>
      <c r="D20" s="35">
        <v>61500000</v>
      </c>
      <c r="E20" s="35">
        <v>88783179</v>
      </c>
      <c r="F20" s="35"/>
      <c r="G20" s="36"/>
      <c r="H20" s="35"/>
      <c r="I20" s="35"/>
      <c r="J20" s="35"/>
      <c r="K20" s="35"/>
      <c r="L20" s="36"/>
      <c r="M20" s="164"/>
      <c r="N20" s="12">
        <f t="shared" si="15"/>
        <v>61500000</v>
      </c>
      <c r="O20" s="12">
        <f t="shared" si="15"/>
        <v>88783179</v>
      </c>
      <c r="P20" s="94">
        <f t="shared" si="16"/>
        <v>-27283179</v>
      </c>
      <c r="Q20" s="108">
        <f t="shared" si="12"/>
        <v>144.36289268292683</v>
      </c>
      <c r="R20" s="108">
        <f t="shared" si="13"/>
        <v>144.36289268292683</v>
      </c>
      <c r="S20" s="108"/>
    </row>
    <row r="21" spans="1:19" ht="15" customHeight="1">
      <c r="A21" s="32"/>
      <c r="B21" s="131">
        <v>718</v>
      </c>
      <c r="C21" s="132" t="s">
        <v>91</v>
      </c>
      <c r="D21" s="35">
        <v>500000</v>
      </c>
      <c r="E21" s="35">
        <v>94762</v>
      </c>
      <c r="F21" s="35"/>
      <c r="G21" s="36"/>
      <c r="H21" s="35"/>
      <c r="I21" s="35"/>
      <c r="J21" s="35"/>
      <c r="K21" s="35"/>
      <c r="L21" s="36"/>
      <c r="M21" s="164"/>
      <c r="N21" s="12">
        <f t="shared" si="15"/>
        <v>500000</v>
      </c>
      <c r="O21" s="12">
        <f t="shared" si="15"/>
        <v>94762</v>
      </c>
      <c r="P21" s="94">
        <f t="shared" si="16"/>
        <v>405238</v>
      </c>
      <c r="Q21" s="108">
        <f t="shared" si="12"/>
        <v>18.9524</v>
      </c>
      <c r="R21" s="108">
        <f t="shared" si="13"/>
        <v>18.9524</v>
      </c>
      <c r="S21" s="108"/>
    </row>
    <row r="22" spans="1:38" s="38" customFormat="1" ht="15" customHeight="1">
      <c r="A22" s="37">
        <v>72</v>
      </c>
      <c r="B22" s="27"/>
      <c r="C22" s="130" t="s">
        <v>92</v>
      </c>
      <c r="D22" s="30">
        <f>SUM(D23:D27)</f>
        <v>7500000</v>
      </c>
      <c r="E22" s="30">
        <f aca="true" t="shared" si="17" ref="E22:J22">SUM(E23:E27)</f>
        <v>4569773</v>
      </c>
      <c r="F22" s="30">
        <f t="shared" si="17"/>
        <v>0</v>
      </c>
      <c r="G22" s="30">
        <f t="shared" si="17"/>
        <v>0</v>
      </c>
      <c r="H22" s="30">
        <f t="shared" si="17"/>
        <v>10900000</v>
      </c>
      <c r="I22" s="30">
        <f t="shared" si="17"/>
        <v>6671739</v>
      </c>
      <c r="J22" s="30">
        <f t="shared" si="17"/>
        <v>0</v>
      </c>
      <c r="K22" s="30">
        <f>SUM(K24:K27)</f>
        <v>0</v>
      </c>
      <c r="L22" s="29">
        <f>SUM(L24:L27)</f>
        <v>0</v>
      </c>
      <c r="M22" s="95">
        <f>SUM(M24:M27)</f>
        <v>0</v>
      </c>
      <c r="N22" s="102">
        <f>SUM(L22+J22+H22+F22+D22)</f>
        <v>18400000</v>
      </c>
      <c r="O22" s="104">
        <f>SUM(M22+K22+I22+G22+E22)</f>
        <v>11241512</v>
      </c>
      <c r="P22" s="94">
        <f t="shared" si="16"/>
        <v>7158488</v>
      </c>
      <c r="Q22" s="108">
        <f>SUM(O22/N22*100)</f>
        <v>61.095173913043475</v>
      </c>
      <c r="R22" s="108">
        <f>SUM(E22/D22*100)</f>
        <v>60.93030666666667</v>
      </c>
      <c r="S22" s="108"/>
      <c r="T22" s="139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20" s="74" customFormat="1" ht="15" customHeight="1">
      <c r="A23" s="245"/>
      <c r="B23" s="250">
        <v>721</v>
      </c>
      <c r="C23" s="134" t="s">
        <v>157</v>
      </c>
      <c r="D23" s="246">
        <v>0</v>
      </c>
      <c r="E23" s="246"/>
      <c r="F23" s="246"/>
      <c r="G23" s="247"/>
      <c r="H23" s="270">
        <v>0</v>
      </c>
      <c r="I23" s="239">
        <v>2090</v>
      </c>
      <c r="J23" s="246"/>
      <c r="K23" s="246"/>
      <c r="L23" s="246"/>
      <c r="M23" s="335"/>
      <c r="N23" s="12">
        <f aca="true" t="shared" si="18" ref="N23:O27">SUM(L23+J23+H23+F23+D23)</f>
        <v>0</v>
      </c>
      <c r="O23" s="12">
        <f t="shared" si="18"/>
        <v>2090</v>
      </c>
      <c r="P23" s="12">
        <f>SUM(N23+L23+J23+H23+F23)</f>
        <v>0</v>
      </c>
      <c r="Q23" s="155"/>
      <c r="R23" s="155"/>
      <c r="S23" s="108" t="e">
        <f>SUM(G23/F23*100)</f>
        <v>#DIV/0!</v>
      </c>
      <c r="T23" s="139"/>
    </row>
    <row r="24" spans="1:19" ht="15" customHeight="1">
      <c r="A24" s="32"/>
      <c r="B24" s="33" t="s">
        <v>17</v>
      </c>
      <c r="C24" s="132" t="s">
        <v>93</v>
      </c>
      <c r="D24" s="35">
        <v>1000000</v>
      </c>
      <c r="E24" s="35">
        <v>594216</v>
      </c>
      <c r="F24" s="35"/>
      <c r="G24" s="36"/>
      <c r="H24" s="35">
        <v>400000</v>
      </c>
      <c r="I24" s="35">
        <v>800</v>
      </c>
      <c r="J24" s="35"/>
      <c r="K24" s="35"/>
      <c r="L24" s="36"/>
      <c r="M24" s="164"/>
      <c r="N24" s="12">
        <f t="shared" si="18"/>
        <v>1400000</v>
      </c>
      <c r="O24" s="12">
        <f t="shared" si="18"/>
        <v>595016</v>
      </c>
      <c r="P24" s="94">
        <f>SUM(N24-O24)</f>
        <v>804984</v>
      </c>
      <c r="Q24" s="108">
        <f aca="true" t="shared" si="19" ref="Q24:Q30">SUM(O24/N24*100)</f>
        <v>42.50114285714286</v>
      </c>
      <c r="R24" s="108">
        <f aca="true" t="shared" si="20" ref="R24:R30">SUM(E24/D24*100)</f>
        <v>59.4216</v>
      </c>
      <c r="S24" s="108" t="e">
        <f>SUM(G24/F24*100)</f>
        <v>#DIV/0!</v>
      </c>
    </row>
    <row r="25" spans="1:19" ht="15" customHeight="1">
      <c r="A25" s="32"/>
      <c r="B25" s="33" t="s">
        <v>18</v>
      </c>
      <c r="C25" s="133" t="s">
        <v>94</v>
      </c>
      <c r="D25" s="35">
        <v>1000000</v>
      </c>
      <c r="E25" s="35">
        <v>398520</v>
      </c>
      <c r="F25" s="35"/>
      <c r="G25" s="36"/>
      <c r="H25" s="35">
        <v>10500000</v>
      </c>
      <c r="I25" s="35">
        <v>6665849</v>
      </c>
      <c r="J25" s="35"/>
      <c r="K25" s="35"/>
      <c r="L25" s="36"/>
      <c r="M25" s="164"/>
      <c r="N25" s="12">
        <f t="shared" si="18"/>
        <v>11500000</v>
      </c>
      <c r="O25" s="12">
        <f t="shared" si="18"/>
        <v>7064369</v>
      </c>
      <c r="P25" s="94">
        <f>SUM(N25-O25)</f>
        <v>4435631</v>
      </c>
      <c r="Q25" s="108">
        <f t="shared" si="19"/>
        <v>61.42929565217391</v>
      </c>
      <c r="R25" s="108">
        <f t="shared" si="20"/>
        <v>39.852</v>
      </c>
      <c r="S25" s="108" t="e">
        <f>SUM(G25/F25*100)</f>
        <v>#DIV/0!</v>
      </c>
    </row>
    <row r="26" spans="1:19" ht="15" customHeight="1">
      <c r="A26" s="32"/>
      <c r="B26" s="33" t="s">
        <v>19</v>
      </c>
      <c r="C26" s="132" t="s">
        <v>95</v>
      </c>
      <c r="D26" s="35">
        <v>500000</v>
      </c>
      <c r="E26" s="35">
        <v>0</v>
      </c>
      <c r="F26" s="35"/>
      <c r="G26" s="36"/>
      <c r="H26" s="35"/>
      <c r="I26" s="35">
        <v>1500</v>
      </c>
      <c r="J26" s="35"/>
      <c r="K26" s="35"/>
      <c r="L26" s="36"/>
      <c r="M26" s="164"/>
      <c r="N26" s="12">
        <f t="shared" si="18"/>
        <v>500000</v>
      </c>
      <c r="O26" s="12">
        <f t="shared" si="18"/>
        <v>1500</v>
      </c>
      <c r="P26" s="94">
        <f>SUM(N26-O26)</f>
        <v>498500</v>
      </c>
      <c r="Q26" s="108">
        <f t="shared" si="19"/>
        <v>0.3</v>
      </c>
      <c r="R26" s="108">
        <f t="shared" si="20"/>
        <v>0</v>
      </c>
      <c r="S26" s="108" t="e">
        <f>SUM(G26/F26*100)</f>
        <v>#DIV/0!</v>
      </c>
    </row>
    <row r="27" spans="1:19" ht="15" customHeight="1">
      <c r="A27" s="32"/>
      <c r="B27" s="33" t="s">
        <v>21</v>
      </c>
      <c r="C27" s="132" t="s">
        <v>96</v>
      </c>
      <c r="D27" s="35">
        <v>5000000</v>
      </c>
      <c r="E27" s="35">
        <v>3577037</v>
      </c>
      <c r="F27" s="35"/>
      <c r="G27" s="36"/>
      <c r="H27" s="35"/>
      <c r="I27" s="35">
        <v>1500</v>
      </c>
      <c r="J27" s="35"/>
      <c r="K27" s="35"/>
      <c r="L27" s="36">
        <v>0</v>
      </c>
      <c r="M27" s="164">
        <v>0</v>
      </c>
      <c r="N27" s="12">
        <f t="shared" si="18"/>
        <v>5000000</v>
      </c>
      <c r="O27" s="12">
        <f t="shared" si="18"/>
        <v>3578537</v>
      </c>
      <c r="P27" s="94">
        <f>SUM(N27-O27)</f>
        <v>1421463</v>
      </c>
      <c r="Q27" s="108">
        <f t="shared" si="19"/>
        <v>71.57074</v>
      </c>
      <c r="R27" s="108">
        <f t="shared" si="20"/>
        <v>71.54074</v>
      </c>
      <c r="S27" s="108" t="e">
        <f>SUM(G27/F27*100)</f>
        <v>#DIV/0!</v>
      </c>
    </row>
    <row r="28" spans="1:38" s="44" customFormat="1" ht="15" customHeight="1">
      <c r="A28" s="39">
        <v>74</v>
      </c>
      <c r="B28" s="40"/>
      <c r="C28" s="130" t="s">
        <v>97</v>
      </c>
      <c r="D28" s="42">
        <f>SUM(D29:D30)</f>
        <v>36520000</v>
      </c>
      <c r="E28" s="42">
        <f aca="true" t="shared" si="21" ref="E28:L28">SUM(E29:E30)</f>
        <v>32026270</v>
      </c>
      <c r="F28" s="42">
        <f t="shared" si="21"/>
        <v>252967000</v>
      </c>
      <c r="G28" s="42">
        <f t="shared" si="21"/>
        <v>251990745</v>
      </c>
      <c r="H28" s="42">
        <f t="shared" si="21"/>
        <v>0</v>
      </c>
      <c r="I28" s="42">
        <f t="shared" si="21"/>
        <v>0</v>
      </c>
      <c r="J28" s="42">
        <f t="shared" si="21"/>
        <v>15500000</v>
      </c>
      <c r="K28" s="42">
        <f t="shared" si="21"/>
        <v>10419575</v>
      </c>
      <c r="L28" s="240">
        <f t="shared" si="21"/>
        <v>0</v>
      </c>
      <c r="M28" s="97">
        <f>SUM(M29)</f>
        <v>0</v>
      </c>
      <c r="N28" s="103">
        <f>SUM(L28+J28+H28+F28+D28)</f>
        <v>304987000</v>
      </c>
      <c r="O28" s="104">
        <f>SUM(M28+K28+I28+G29+E28)</f>
        <v>294436590</v>
      </c>
      <c r="P28" s="94">
        <f t="shared" si="16"/>
        <v>10550410</v>
      </c>
      <c r="Q28" s="108">
        <f t="shared" si="19"/>
        <v>96.54070173482803</v>
      </c>
      <c r="R28" s="108">
        <f t="shared" si="20"/>
        <v>87.69515334063527</v>
      </c>
      <c r="S28" s="108"/>
      <c r="T28" s="144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</row>
    <row r="29" spans="1:19" ht="15" customHeight="1">
      <c r="A29" s="32"/>
      <c r="B29" s="33" t="s">
        <v>24</v>
      </c>
      <c r="C29" s="133" t="s">
        <v>98</v>
      </c>
      <c r="D29" s="35">
        <v>36520000</v>
      </c>
      <c r="E29" s="35">
        <v>32026270</v>
      </c>
      <c r="F29" s="35">
        <v>252967000</v>
      </c>
      <c r="G29" s="35">
        <v>251990745</v>
      </c>
      <c r="H29" s="35"/>
      <c r="I29" s="35">
        <v>0</v>
      </c>
      <c r="J29" s="35"/>
      <c r="K29" s="35">
        <v>1432177</v>
      </c>
      <c r="L29" s="36"/>
      <c r="M29" s="164">
        <v>0</v>
      </c>
      <c r="N29" s="12">
        <f>SUM(L29+J29+H29+F29+D29)</f>
        <v>289487000</v>
      </c>
      <c r="O29" s="12">
        <f>SUM(M29+K29+I29+G29+E29)</f>
        <v>285449192</v>
      </c>
      <c r="P29" s="94">
        <f t="shared" si="16"/>
        <v>4037808</v>
      </c>
      <c r="Q29" s="108">
        <f t="shared" si="19"/>
        <v>98.60518503421571</v>
      </c>
      <c r="R29" s="108">
        <f t="shared" si="20"/>
        <v>87.69515334063527</v>
      </c>
      <c r="S29" s="108">
        <f>SUM(G29/F29*100)</f>
        <v>99.61407812086162</v>
      </c>
    </row>
    <row r="30" spans="1:19" ht="15" customHeight="1">
      <c r="A30" s="32"/>
      <c r="B30" s="33" t="s">
        <v>26</v>
      </c>
      <c r="C30" s="132" t="s">
        <v>99</v>
      </c>
      <c r="D30" s="35">
        <v>0</v>
      </c>
      <c r="E30" s="35">
        <v>0</v>
      </c>
      <c r="F30" s="35"/>
      <c r="G30" s="36"/>
      <c r="H30" s="35"/>
      <c r="I30" s="35"/>
      <c r="J30" s="35">
        <v>15500000</v>
      </c>
      <c r="K30" s="35">
        <v>8987398</v>
      </c>
      <c r="L30" s="36"/>
      <c r="M30" s="35"/>
      <c r="N30" s="12">
        <f>SUM(L30+J30+H30+F30+D30)</f>
        <v>15500000</v>
      </c>
      <c r="O30" s="12">
        <f>SUM(M30+K30+I30+G30+E30)</f>
        <v>8987398</v>
      </c>
      <c r="P30" s="12">
        <f t="shared" si="16"/>
        <v>6512602</v>
      </c>
      <c r="Q30" s="108">
        <f t="shared" si="19"/>
        <v>57.98321290322581</v>
      </c>
      <c r="R30" s="108" t="e">
        <f t="shared" si="20"/>
        <v>#DIV/0!</v>
      </c>
      <c r="S30" s="108" t="e">
        <f>SUM(G30/F30*100)</f>
        <v>#DIV/0!</v>
      </c>
    </row>
    <row r="31" spans="1:19" ht="15" customHeight="1">
      <c r="A31" s="22">
        <v>75</v>
      </c>
      <c r="B31" s="346"/>
      <c r="C31" s="347" t="s">
        <v>186</v>
      </c>
      <c r="D31" s="339"/>
      <c r="E31" s="339">
        <f>SUM(E32)</f>
        <v>0</v>
      </c>
      <c r="F31" s="339"/>
      <c r="G31" s="340"/>
      <c r="H31" s="339"/>
      <c r="I31" s="339"/>
      <c r="J31" s="339"/>
      <c r="K31" s="339"/>
      <c r="L31" s="339">
        <f>SUM(L32)</f>
        <v>0</v>
      </c>
      <c r="M31" s="339"/>
      <c r="N31" s="339">
        <f>SUM(N32)</f>
        <v>0</v>
      </c>
      <c r="O31" s="12">
        <f>SUM(M31+K31+I31+G31+E31)</f>
        <v>0</v>
      </c>
      <c r="P31" s="348"/>
      <c r="Q31" s="108"/>
      <c r="R31" s="108"/>
      <c r="S31" s="108"/>
    </row>
    <row r="32" spans="1:19" ht="15" customHeight="1" thickBot="1">
      <c r="A32" s="22"/>
      <c r="B32" s="33">
        <v>754</v>
      </c>
      <c r="C32" s="349" t="s">
        <v>187</v>
      </c>
      <c r="D32" s="35">
        <v>0</v>
      </c>
      <c r="E32" s="35">
        <v>0</v>
      </c>
      <c r="F32" s="35">
        <v>0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/>
      <c r="N32" s="12">
        <f>SUM(L32+J32+H32+F32+D32)</f>
        <v>0</v>
      </c>
      <c r="O32" s="12">
        <f>SUM(M32+K32+I32+G32+E32)</f>
        <v>0</v>
      </c>
      <c r="P32" s="12"/>
      <c r="Q32" s="108"/>
      <c r="R32" s="108"/>
      <c r="S32" s="108"/>
    </row>
    <row r="33" spans="1:19" ht="15" customHeight="1">
      <c r="A33" s="75" t="s">
        <v>55</v>
      </c>
      <c r="B33" s="47"/>
      <c r="C33" s="251" t="s">
        <v>158</v>
      </c>
      <c r="D33" s="241">
        <f>SUM(D34)</f>
        <v>15000000</v>
      </c>
      <c r="E33" s="241">
        <f aca="true" t="shared" si="22" ref="E33:O33">SUM(E34)</f>
        <v>5379586</v>
      </c>
      <c r="F33" s="241">
        <f t="shared" si="22"/>
        <v>0</v>
      </c>
      <c r="G33" s="241">
        <f t="shared" si="22"/>
        <v>0</v>
      </c>
      <c r="H33" s="249">
        <f t="shared" si="22"/>
        <v>0</v>
      </c>
      <c r="I33" s="249">
        <f t="shared" si="22"/>
        <v>0</v>
      </c>
      <c r="J33" s="196">
        <f t="shared" si="22"/>
        <v>0</v>
      </c>
      <c r="K33" s="196">
        <f t="shared" si="22"/>
        <v>0</v>
      </c>
      <c r="L33" s="196">
        <f t="shared" si="22"/>
        <v>0</v>
      </c>
      <c r="M33" s="196">
        <f t="shared" si="22"/>
        <v>0</v>
      </c>
      <c r="N33" s="196">
        <f t="shared" si="22"/>
        <v>15000000</v>
      </c>
      <c r="O33" s="196">
        <f t="shared" si="22"/>
        <v>5379586</v>
      </c>
      <c r="P33" s="94">
        <f t="shared" si="16"/>
        <v>9620414</v>
      </c>
      <c r="Q33" s="108">
        <f>SUM(O33/N33*100)</f>
        <v>35.863906666666665</v>
      </c>
      <c r="R33" s="108">
        <f>SUM(E33/D33*100)</f>
        <v>35.863906666666665</v>
      </c>
      <c r="S33" s="108"/>
    </row>
    <row r="34" spans="1:38" s="52" customFormat="1" ht="15" customHeight="1">
      <c r="A34" s="48">
        <v>73</v>
      </c>
      <c r="B34" s="49"/>
      <c r="C34" s="134" t="s">
        <v>100</v>
      </c>
      <c r="D34" s="51">
        <f>SUM(D35:D36)</f>
        <v>15000000</v>
      </c>
      <c r="E34" s="51">
        <f aca="true" t="shared" si="23" ref="E34:M34">SUM(E35:E36)</f>
        <v>5379586</v>
      </c>
      <c r="F34" s="51">
        <f t="shared" si="23"/>
        <v>0</v>
      </c>
      <c r="G34" s="51">
        <f t="shared" si="23"/>
        <v>0</v>
      </c>
      <c r="H34" s="51">
        <f t="shared" si="23"/>
        <v>0</v>
      </c>
      <c r="I34" s="51">
        <f t="shared" si="23"/>
        <v>0</v>
      </c>
      <c r="J34" s="51">
        <f t="shared" si="23"/>
        <v>0</v>
      </c>
      <c r="K34" s="51">
        <f t="shared" si="23"/>
        <v>0</v>
      </c>
      <c r="L34" s="51">
        <f t="shared" si="23"/>
        <v>0</v>
      </c>
      <c r="M34" s="51">
        <f t="shared" si="23"/>
        <v>0</v>
      </c>
      <c r="N34" s="51">
        <f>SUM(N35:N36)</f>
        <v>15000000</v>
      </c>
      <c r="O34" s="51">
        <f>SUM(O35:O36)</f>
        <v>5379586</v>
      </c>
      <c r="P34" s="94">
        <f t="shared" si="16"/>
        <v>9620414</v>
      </c>
      <c r="Q34" s="108">
        <f>SUM(O34/N34*100)</f>
        <v>35.863906666666665</v>
      </c>
      <c r="R34" s="108">
        <f>SUM(E34/D34*100)</f>
        <v>35.863906666666665</v>
      </c>
      <c r="S34" s="108"/>
      <c r="T34" s="142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</row>
    <row r="35" spans="1:19" ht="15" customHeight="1">
      <c r="A35" s="32"/>
      <c r="B35" s="33" t="s">
        <v>29</v>
      </c>
      <c r="C35" s="135" t="s">
        <v>101</v>
      </c>
      <c r="D35" s="35">
        <v>0</v>
      </c>
      <c r="E35" s="35">
        <v>0</v>
      </c>
      <c r="F35" s="35"/>
      <c r="G35" s="36"/>
      <c r="H35" s="35">
        <v>0</v>
      </c>
      <c r="I35" s="35">
        <v>0</v>
      </c>
      <c r="J35" s="35"/>
      <c r="K35" s="35"/>
      <c r="L35" s="36"/>
      <c r="M35" s="35"/>
      <c r="N35" s="12">
        <f>SUM(L35+J35+H35+F35+D35)</f>
        <v>0</v>
      </c>
      <c r="O35" s="12">
        <f>SUM(M35+K35+I35+G35+E35)</f>
        <v>0</v>
      </c>
      <c r="P35" s="94">
        <f t="shared" si="16"/>
        <v>0</v>
      </c>
      <c r="Q35" s="108" t="e">
        <f>SUM(O35/N35*100)</f>
        <v>#DIV/0!</v>
      </c>
      <c r="R35" s="108" t="e">
        <f>SUM(E35/D35*100)</f>
        <v>#DIV/0!</v>
      </c>
      <c r="S35" s="108"/>
    </row>
    <row r="36" spans="1:19" ht="15" customHeight="1">
      <c r="A36" s="32"/>
      <c r="B36" s="33" t="s">
        <v>31</v>
      </c>
      <c r="C36" s="132" t="s">
        <v>102</v>
      </c>
      <c r="D36" s="35">
        <v>15000000</v>
      </c>
      <c r="E36" s="35">
        <v>5379586</v>
      </c>
      <c r="F36" s="35"/>
      <c r="G36" s="36"/>
      <c r="H36" s="35"/>
      <c r="I36" s="35"/>
      <c r="J36" s="35"/>
      <c r="K36" s="35"/>
      <c r="L36" s="36"/>
      <c r="M36" s="35"/>
      <c r="N36" s="12">
        <f>SUM(L36+J36+H36+F36+D36)</f>
        <v>15000000</v>
      </c>
      <c r="O36" s="12">
        <f>SUM(M36+K36+I36+G36+E36)</f>
        <v>5379586</v>
      </c>
      <c r="P36" s="94">
        <f t="shared" si="16"/>
        <v>9620414</v>
      </c>
      <c r="Q36" s="108">
        <f>SUM(O36/N36*100)</f>
        <v>35.863906666666665</v>
      </c>
      <c r="R36" s="108">
        <f>SUM(E36/D36*100)</f>
        <v>35.863906666666665</v>
      </c>
      <c r="S36" s="108" t="e">
        <f>SUM(G36/F36*100)</f>
        <v>#DIV/0!</v>
      </c>
    </row>
    <row r="37" spans="1:19" ht="19.5" customHeight="1">
      <c r="A37" s="32">
        <v>74</v>
      </c>
      <c r="B37" s="53"/>
      <c r="C37" s="130" t="s">
        <v>97</v>
      </c>
      <c r="D37" s="238">
        <f>SUM(D38)</f>
        <v>0</v>
      </c>
      <c r="E37" s="238"/>
      <c r="F37" s="238"/>
      <c r="G37" s="238"/>
      <c r="H37" s="238"/>
      <c r="I37" s="238"/>
      <c r="J37" s="51"/>
      <c r="K37" s="51">
        <f>SUM(K38)</f>
        <v>0</v>
      </c>
      <c r="L37" s="51">
        <f>SUM(L38)</f>
        <v>0</v>
      </c>
      <c r="M37" s="51">
        <f>SUM(M38)</f>
        <v>0</v>
      </c>
      <c r="N37" s="51">
        <f>SUM(N38)</f>
        <v>0</v>
      </c>
      <c r="O37" s="104">
        <f>SUM(E37+G37+I37+K37)</f>
        <v>0</v>
      </c>
      <c r="P37" s="201"/>
      <c r="Q37" s="108"/>
      <c r="R37" s="108"/>
      <c r="S37" s="108"/>
    </row>
    <row r="38" spans="1:19" ht="15" customHeight="1">
      <c r="A38" s="32"/>
      <c r="B38" s="214">
        <v>741</v>
      </c>
      <c r="C38" s="133" t="s">
        <v>159</v>
      </c>
      <c r="D38" s="238"/>
      <c r="E38" s="238"/>
      <c r="F38" s="238"/>
      <c r="G38" s="238">
        <v>0</v>
      </c>
      <c r="H38" s="238"/>
      <c r="I38" s="238"/>
      <c r="J38" s="35"/>
      <c r="K38" s="35"/>
      <c r="L38" s="36"/>
      <c r="M38" s="36"/>
      <c r="N38" s="12">
        <f>SUM(L38+J38+H38+F38+D38)</f>
        <v>0</v>
      </c>
      <c r="O38" s="12">
        <f>SUM(M38+K38+I38+G38+E38)</f>
        <v>0</v>
      </c>
      <c r="P38" s="94"/>
      <c r="Q38" s="213"/>
      <c r="R38" s="213"/>
      <c r="S38" s="213"/>
    </row>
    <row r="39" spans="1:19" ht="18" customHeight="1" thickBot="1">
      <c r="A39" s="212"/>
      <c r="B39" s="252" t="s">
        <v>33</v>
      </c>
      <c r="C39" s="253" t="s">
        <v>103</v>
      </c>
      <c r="D39" s="242"/>
      <c r="E39" s="242"/>
      <c r="F39" s="242"/>
      <c r="G39" s="244"/>
      <c r="H39" s="242"/>
      <c r="I39" s="242"/>
      <c r="J39" s="58"/>
      <c r="K39" s="58"/>
      <c r="L39" s="59"/>
      <c r="M39" s="59"/>
      <c r="N39" s="12">
        <f>SUM(D39+F39+H39+J39)</f>
        <v>0</v>
      </c>
      <c r="O39" s="12"/>
      <c r="P39" s="94">
        <f t="shared" si="16"/>
        <v>0</v>
      </c>
      <c r="Q39" s="213"/>
      <c r="R39" s="213"/>
      <c r="S39" s="213"/>
    </row>
    <row r="40" spans="1:38" s="46" customFormat="1" ht="17.25" customHeight="1" thickBot="1">
      <c r="A40" s="22"/>
      <c r="B40" s="159"/>
      <c r="C40" s="311" t="s">
        <v>164</v>
      </c>
      <c r="D40" s="262">
        <f aca="true" t="shared" si="24" ref="D40:P40">SUM(D17+D22+D28+D34)</f>
        <v>139820000</v>
      </c>
      <c r="E40" s="262">
        <f t="shared" si="24"/>
        <v>149986073</v>
      </c>
      <c r="F40" s="262">
        <f t="shared" si="24"/>
        <v>252967000</v>
      </c>
      <c r="G40" s="262">
        <f t="shared" si="24"/>
        <v>251990745</v>
      </c>
      <c r="H40" s="262">
        <f t="shared" si="24"/>
        <v>10900000</v>
      </c>
      <c r="I40" s="262">
        <f t="shared" si="24"/>
        <v>6671739</v>
      </c>
      <c r="J40" s="262">
        <f t="shared" si="24"/>
        <v>15500000</v>
      </c>
      <c r="K40" s="262">
        <f t="shared" si="24"/>
        <v>10419575</v>
      </c>
      <c r="L40" s="243">
        <f t="shared" si="24"/>
        <v>0</v>
      </c>
      <c r="M40" s="243">
        <f t="shared" si="24"/>
        <v>0</v>
      </c>
      <c r="N40" s="262">
        <f t="shared" si="24"/>
        <v>419187000</v>
      </c>
      <c r="O40" s="262">
        <f t="shared" si="24"/>
        <v>419068132</v>
      </c>
      <c r="P40" s="262">
        <f t="shared" si="24"/>
        <v>118868</v>
      </c>
      <c r="Q40" s="205"/>
      <c r="R40" s="205"/>
      <c r="S40" s="205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s="46" customFormat="1" ht="17.25" customHeight="1" thickBot="1">
      <c r="A41" s="22"/>
      <c r="B41" s="159"/>
      <c r="C41" s="312" t="s">
        <v>208</v>
      </c>
      <c r="D41" s="276">
        <v>4369490</v>
      </c>
      <c r="E41" s="276">
        <v>0</v>
      </c>
      <c r="F41" s="276">
        <v>2812578</v>
      </c>
      <c r="G41" s="276">
        <v>1833832</v>
      </c>
      <c r="H41" s="276"/>
      <c r="I41" s="276"/>
      <c r="J41" s="276"/>
      <c r="K41" s="276">
        <v>2040962</v>
      </c>
      <c r="L41" s="262"/>
      <c r="M41" s="193"/>
      <c r="N41" s="5"/>
      <c r="O41" s="5"/>
      <c r="P41" s="5">
        <f>SUM(N40-O40)</f>
        <v>118868</v>
      </c>
      <c r="Q41" s="205"/>
      <c r="R41" s="205"/>
      <c r="S41" s="205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38" s="46" customFormat="1" ht="17.25" customHeight="1" thickBot="1">
      <c r="A42" s="22"/>
      <c r="B42" s="159"/>
      <c r="C42" s="313" t="s">
        <v>201</v>
      </c>
      <c r="D42" s="60">
        <f>SUM(D40-D41)</f>
        <v>135450510</v>
      </c>
      <c r="E42" s="60">
        <f>SUM(E40-E41)</f>
        <v>149986073</v>
      </c>
      <c r="F42" s="60"/>
      <c r="G42" s="60">
        <f>SUM(G40-G41)</f>
        <v>250156913</v>
      </c>
      <c r="H42" s="60">
        <v>0</v>
      </c>
      <c r="I42" s="60">
        <f>SUM(I40-I41)</f>
        <v>6671739</v>
      </c>
      <c r="J42" s="60"/>
      <c r="K42" s="60">
        <f>SUM(K40-K41)</f>
        <v>8378613</v>
      </c>
      <c r="L42" s="262">
        <f>SUM(L40-L41)</f>
        <v>0</v>
      </c>
      <c r="M42" s="193"/>
      <c r="N42" s="5"/>
      <c r="O42" s="5"/>
      <c r="P42" s="5"/>
      <c r="Q42" s="205"/>
      <c r="R42" s="205"/>
      <c r="S42" s="205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38" s="46" customFormat="1" ht="17.25" customHeight="1">
      <c r="A43" s="22"/>
      <c r="B43" s="159"/>
      <c r="C43" s="23"/>
      <c r="D43" s="169"/>
      <c r="E43" s="169"/>
      <c r="F43" s="169"/>
      <c r="G43" s="193"/>
      <c r="H43" s="169"/>
      <c r="I43" s="169"/>
      <c r="J43" s="169"/>
      <c r="K43" s="169"/>
      <c r="L43" s="193"/>
      <c r="M43" s="193"/>
      <c r="N43" s="5"/>
      <c r="O43" s="5"/>
      <c r="P43" s="5"/>
      <c r="Q43" s="205"/>
      <c r="R43" s="205"/>
      <c r="S43" s="205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38" s="46" customFormat="1" ht="17.25" customHeight="1">
      <c r="A44" s="22"/>
      <c r="B44" s="159"/>
      <c r="C44" s="23"/>
      <c r="D44" s="169"/>
      <c r="E44" s="169"/>
      <c r="F44" s="169"/>
      <c r="G44" s="193"/>
      <c r="H44" s="169"/>
      <c r="I44" s="169"/>
      <c r="J44" s="169"/>
      <c r="K44" s="169"/>
      <c r="L44" s="193"/>
      <c r="M44" s="193"/>
      <c r="N44" s="5"/>
      <c r="O44" s="5"/>
      <c r="P44" s="5"/>
      <c r="Q44" s="205"/>
      <c r="R44" s="205"/>
      <c r="S44" s="205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38" s="46" customFormat="1" ht="17.25" customHeight="1" thickBot="1">
      <c r="A45" s="22"/>
      <c r="B45" s="159"/>
      <c r="C45" s="23"/>
      <c r="D45" s="169"/>
      <c r="E45" s="169"/>
      <c r="F45" s="169"/>
      <c r="G45" s="193"/>
      <c r="H45" s="169"/>
      <c r="I45" s="169"/>
      <c r="J45" s="169"/>
      <c r="K45" s="169"/>
      <c r="L45" s="193"/>
      <c r="M45" s="193"/>
      <c r="N45" s="5"/>
      <c r="O45" s="5"/>
      <c r="P45" s="5"/>
      <c r="Q45" s="205"/>
      <c r="R45" s="205"/>
      <c r="S45" s="205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38" s="85" customFormat="1" ht="45" customHeight="1">
      <c r="A46" s="136"/>
      <c r="B46" s="136"/>
      <c r="C46" s="295" t="s">
        <v>131</v>
      </c>
      <c r="D46" s="457" t="s">
        <v>189</v>
      </c>
      <c r="E46" s="458"/>
      <c r="F46" s="122" t="s">
        <v>193</v>
      </c>
      <c r="G46" s="123"/>
      <c r="H46" s="459" t="s">
        <v>190</v>
      </c>
      <c r="I46" s="460"/>
      <c r="J46" s="461" t="s">
        <v>194</v>
      </c>
      <c r="K46" s="462"/>
      <c r="L46" s="461" t="s">
        <v>191</v>
      </c>
      <c r="M46" s="462"/>
      <c r="N46" s="461" t="s">
        <v>192</v>
      </c>
      <c r="O46" s="463"/>
      <c r="P46" s="217" t="s">
        <v>80</v>
      </c>
      <c r="Q46" s="156"/>
      <c r="R46" s="155"/>
      <c r="S46" s="73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</row>
    <row r="47" spans="1:38" s="85" customFormat="1" ht="35.25" customHeight="1">
      <c r="A47" s="157"/>
      <c r="B47" s="158"/>
      <c r="C47" s="296" t="s">
        <v>222</v>
      </c>
      <c r="D47" s="292" t="s">
        <v>81</v>
      </c>
      <c r="E47" s="125" t="s">
        <v>82</v>
      </c>
      <c r="F47" s="124" t="s">
        <v>81</v>
      </c>
      <c r="G47" s="125" t="s">
        <v>82</v>
      </c>
      <c r="H47" s="124" t="s">
        <v>81</v>
      </c>
      <c r="I47" s="125" t="s">
        <v>82</v>
      </c>
      <c r="J47" s="124" t="s">
        <v>81</v>
      </c>
      <c r="K47" s="125" t="s">
        <v>82</v>
      </c>
      <c r="L47" s="124" t="s">
        <v>81</v>
      </c>
      <c r="M47" s="125" t="s">
        <v>141</v>
      </c>
      <c r="N47" s="124" t="s">
        <v>81</v>
      </c>
      <c r="O47" s="215" t="s">
        <v>82</v>
      </c>
      <c r="P47" s="218" t="s">
        <v>195</v>
      </c>
      <c r="Q47" s="170" t="s">
        <v>66</v>
      </c>
      <c r="R47" s="171" t="s">
        <v>132</v>
      </c>
      <c r="S47" s="73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</row>
    <row r="48" spans="1:38" s="317" customFormat="1" ht="39" customHeight="1" thickBot="1">
      <c r="A48" s="172"/>
      <c r="B48" s="173"/>
      <c r="C48" s="314"/>
      <c r="D48" s="293">
        <f aca="true" t="shared" si="25" ref="D48:O48">SUM(D49+D69)</f>
        <v>139820000</v>
      </c>
      <c r="E48" s="174">
        <f t="shared" si="25"/>
        <v>129217498</v>
      </c>
      <c r="F48" s="174">
        <f t="shared" si="25"/>
        <v>252967000</v>
      </c>
      <c r="G48" s="174">
        <f t="shared" si="25"/>
        <v>251990745</v>
      </c>
      <c r="H48" s="174">
        <f t="shared" si="25"/>
        <v>10900000</v>
      </c>
      <c r="I48" s="174">
        <f t="shared" si="25"/>
        <v>6608461</v>
      </c>
      <c r="J48" s="174">
        <f t="shared" si="25"/>
        <v>15500000</v>
      </c>
      <c r="K48" s="174">
        <f t="shared" si="25"/>
        <v>10419575</v>
      </c>
      <c r="L48" s="174">
        <f t="shared" si="25"/>
        <v>0</v>
      </c>
      <c r="M48" s="174">
        <f t="shared" si="25"/>
        <v>0</v>
      </c>
      <c r="N48" s="174">
        <f t="shared" si="25"/>
        <v>419187000</v>
      </c>
      <c r="O48" s="174">
        <f t="shared" si="25"/>
        <v>398236279</v>
      </c>
      <c r="P48" s="174">
        <f>SUM(N48-O48)</f>
        <v>20950721</v>
      </c>
      <c r="Q48" s="315">
        <f aca="true" t="shared" si="26" ref="Q48:Q55">SUM(O48/N48*100)</f>
        <v>95.00205850849383</v>
      </c>
      <c r="R48" s="225">
        <f>SUM(E48/D48*100)</f>
        <v>92.41703475897583</v>
      </c>
      <c r="S48" s="73">
        <f aca="true" t="shared" si="27" ref="S48:S53">SUM(G48/F48*100)</f>
        <v>99.61407812086162</v>
      </c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</row>
    <row r="49" spans="1:19" ht="28.5" customHeight="1">
      <c r="A49" s="53"/>
      <c r="B49" s="53"/>
      <c r="C49" s="294" t="s">
        <v>84</v>
      </c>
      <c r="D49" s="35">
        <f>SUM(D50+D54+D56+D64+D66)</f>
        <v>99870000</v>
      </c>
      <c r="E49" s="35">
        <f>SUM(E50+E54+E56+E64+E66)</f>
        <v>89827723</v>
      </c>
      <c r="F49" s="35">
        <f aca="true" t="shared" si="28" ref="F49:M49">SUM(F50+F54+F56+F66)</f>
        <v>252967000</v>
      </c>
      <c r="G49" s="35">
        <f t="shared" si="28"/>
        <v>251990745</v>
      </c>
      <c r="H49" s="35">
        <f t="shared" si="28"/>
        <v>10900000</v>
      </c>
      <c r="I49" s="35">
        <f t="shared" si="28"/>
        <v>6608461</v>
      </c>
      <c r="J49" s="35">
        <f t="shared" si="28"/>
        <v>11300000</v>
      </c>
      <c r="K49" s="35">
        <f t="shared" si="28"/>
        <v>6529575</v>
      </c>
      <c r="L49" s="35">
        <f t="shared" si="28"/>
        <v>0</v>
      </c>
      <c r="M49" s="35">
        <f t="shared" si="28"/>
        <v>0</v>
      </c>
      <c r="N49" s="35">
        <f>SUM(N50+N54+N56+N64+N66)</f>
        <v>375037000</v>
      </c>
      <c r="O49" s="35">
        <f>SUM(O50+O54+O56+O64+O66)</f>
        <v>354956504</v>
      </c>
      <c r="P49" s="35">
        <f>SUM(P50+P54+P56+P64+P66)</f>
        <v>20080496</v>
      </c>
      <c r="Q49" s="108">
        <f t="shared" si="26"/>
        <v>94.64572935470366</v>
      </c>
      <c r="R49" s="225">
        <f aca="true" t="shared" si="29" ref="R49:R70">SUM(E49/D49*100)</f>
        <v>89.94465104636026</v>
      </c>
      <c r="S49" s="73">
        <f t="shared" si="27"/>
        <v>99.61407812086162</v>
      </c>
    </row>
    <row r="50" spans="1:38" s="66" customFormat="1" ht="16.5" customHeight="1">
      <c r="A50" s="179">
        <v>40</v>
      </c>
      <c r="B50" s="180"/>
      <c r="C50" s="130" t="s">
        <v>104</v>
      </c>
      <c r="D50" s="185">
        <f aca="true" t="shared" si="30" ref="D50:J50">SUM(D51:D53)</f>
        <v>48250000</v>
      </c>
      <c r="E50" s="318">
        <f t="shared" si="30"/>
        <v>45672252</v>
      </c>
      <c r="F50" s="185">
        <f t="shared" si="30"/>
        <v>233682000</v>
      </c>
      <c r="G50" s="185">
        <f t="shared" si="30"/>
        <v>233150947</v>
      </c>
      <c r="H50" s="185">
        <f t="shared" si="30"/>
        <v>0</v>
      </c>
      <c r="I50" s="185">
        <f t="shared" si="30"/>
        <v>0</v>
      </c>
      <c r="J50" s="185">
        <f t="shared" si="30"/>
        <v>0</v>
      </c>
      <c r="K50" s="185">
        <f>SUM(K51:K53)</f>
        <v>0</v>
      </c>
      <c r="L50" s="186">
        <f>SUM(L51:L53)</f>
        <v>0</v>
      </c>
      <c r="M50" s="319">
        <f>SUM(M51:M53)</f>
        <v>0</v>
      </c>
      <c r="N50" s="181">
        <f aca="true" t="shared" si="31" ref="N50:O63">SUM(D50+F50+H50+J50+L50)</f>
        <v>281932000</v>
      </c>
      <c r="O50" s="181">
        <f t="shared" si="31"/>
        <v>278823199</v>
      </c>
      <c r="P50" s="201">
        <f>SUM(N50-O50)</f>
        <v>3108801</v>
      </c>
      <c r="Q50" s="204">
        <f>SUM(O50/N50*100)</f>
        <v>98.89732240398395</v>
      </c>
      <c r="R50" s="204">
        <f t="shared" si="29"/>
        <v>94.6575170984456</v>
      </c>
      <c r="S50" s="108">
        <f t="shared" si="27"/>
        <v>99.7727454403848</v>
      </c>
      <c r="T50" s="144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</row>
    <row r="51" spans="1:21" ht="16.5" customHeight="1">
      <c r="A51" s="61"/>
      <c r="B51" s="62">
        <v>401</v>
      </c>
      <c r="C51" s="132" t="s">
        <v>105</v>
      </c>
      <c r="D51" s="63">
        <v>30500000</v>
      </c>
      <c r="E51" s="320">
        <v>28862532</v>
      </c>
      <c r="F51" s="63">
        <v>165288000</v>
      </c>
      <c r="G51" s="63">
        <v>165117393</v>
      </c>
      <c r="H51" s="63"/>
      <c r="I51" s="63"/>
      <c r="J51" s="63"/>
      <c r="K51" s="63"/>
      <c r="L51" s="64"/>
      <c r="M51" s="105"/>
      <c r="N51" s="12">
        <f>SUM(D51+F51+H51+J51+L51)</f>
        <v>195788000</v>
      </c>
      <c r="O51" s="12">
        <f t="shared" si="31"/>
        <v>193979925</v>
      </c>
      <c r="P51" s="94">
        <f>SUM(N51-O51)</f>
        <v>1808075</v>
      </c>
      <c r="Q51" s="108">
        <f>SUM(O51/N51*100)</f>
        <v>99.07651388236256</v>
      </c>
      <c r="R51" s="108">
        <f t="shared" si="29"/>
        <v>94.6312524590164</v>
      </c>
      <c r="S51" s="108">
        <f t="shared" si="27"/>
        <v>99.89678198054305</v>
      </c>
      <c r="U51" s="169"/>
    </row>
    <row r="52" spans="1:21" ht="16.5" customHeight="1">
      <c r="A52" s="61"/>
      <c r="B52" s="62">
        <v>402</v>
      </c>
      <c r="C52" s="132" t="s">
        <v>106</v>
      </c>
      <c r="D52" s="35">
        <v>12250000</v>
      </c>
      <c r="E52" s="321">
        <v>11622322</v>
      </c>
      <c r="F52" s="35">
        <v>64130000</v>
      </c>
      <c r="G52" s="35">
        <v>63923554</v>
      </c>
      <c r="H52" s="35"/>
      <c r="I52" s="35"/>
      <c r="J52" s="35"/>
      <c r="K52" s="35"/>
      <c r="L52" s="36"/>
      <c r="M52" s="164"/>
      <c r="N52" s="12">
        <f>SUM(D52+F52+H52+J52+L52)</f>
        <v>76380000</v>
      </c>
      <c r="O52" s="12">
        <f t="shared" si="31"/>
        <v>75545876</v>
      </c>
      <c r="P52" s="94">
        <f>SUM(N52-O52)</f>
        <v>834124</v>
      </c>
      <c r="Q52" s="108">
        <f>SUM(O52/N52*100)</f>
        <v>98.9079287771668</v>
      </c>
      <c r="R52" s="108">
        <f t="shared" si="29"/>
        <v>94.87609795918367</v>
      </c>
      <c r="S52" s="108">
        <f t="shared" si="27"/>
        <v>99.67808202089505</v>
      </c>
      <c r="U52" s="169"/>
    </row>
    <row r="53" spans="1:21" ht="16.5" customHeight="1">
      <c r="A53" s="61"/>
      <c r="B53" s="62">
        <v>404</v>
      </c>
      <c r="C53" s="132" t="s">
        <v>107</v>
      </c>
      <c r="D53" s="35">
        <v>5500000</v>
      </c>
      <c r="E53" s="321">
        <v>5187398</v>
      </c>
      <c r="F53" s="35">
        <v>4264000</v>
      </c>
      <c r="G53" s="35">
        <v>4110000</v>
      </c>
      <c r="H53" s="35"/>
      <c r="I53" s="35"/>
      <c r="J53" s="35"/>
      <c r="K53" s="35"/>
      <c r="L53" s="36"/>
      <c r="M53" s="164"/>
      <c r="N53" s="12">
        <f>SUM(D53+F53+H53+J53+L53)</f>
        <v>9764000</v>
      </c>
      <c r="O53" s="12">
        <f t="shared" si="31"/>
        <v>9297398</v>
      </c>
      <c r="P53" s="94">
        <f>SUM(N53-O53)</f>
        <v>466602</v>
      </c>
      <c r="Q53" s="108">
        <f>SUM(O53/N53*100)</f>
        <v>95.22120032773454</v>
      </c>
      <c r="R53" s="108">
        <f t="shared" si="29"/>
        <v>94.31632727272728</v>
      </c>
      <c r="S53" s="108">
        <f t="shared" si="27"/>
        <v>96.38836772983115</v>
      </c>
      <c r="U53" s="169"/>
    </row>
    <row r="54" spans="1:38" s="66" customFormat="1" ht="16.5" customHeight="1">
      <c r="A54" s="39">
        <v>41</v>
      </c>
      <c r="B54" s="177"/>
      <c r="C54" s="130" t="s">
        <v>108</v>
      </c>
      <c r="D54" s="42">
        <f>SUM(D55:D55)</f>
        <v>800000</v>
      </c>
      <c r="E54" s="322">
        <f>SUM(E55:E55)</f>
        <v>459944</v>
      </c>
      <c r="F54" s="42"/>
      <c r="G54" s="42"/>
      <c r="H54" s="42"/>
      <c r="I54" s="42"/>
      <c r="J54" s="42"/>
      <c r="K54" s="42"/>
      <c r="L54" s="43"/>
      <c r="M54" s="97"/>
      <c r="N54" s="104">
        <f t="shared" si="31"/>
        <v>800000</v>
      </c>
      <c r="O54" s="104">
        <f t="shared" si="31"/>
        <v>459944</v>
      </c>
      <c r="P54" s="201">
        <f aca="true" t="shared" si="32" ref="P54:P76">SUM(N54-O54)</f>
        <v>340056</v>
      </c>
      <c r="Q54" s="204">
        <f t="shared" si="26"/>
        <v>57.493</v>
      </c>
      <c r="R54" s="225">
        <f t="shared" si="29"/>
        <v>57.493</v>
      </c>
      <c r="S54" s="73"/>
      <c r="T54" s="144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</row>
    <row r="55" spans="1:19" ht="16.5" customHeight="1">
      <c r="A55" s="61"/>
      <c r="B55" s="62">
        <v>413</v>
      </c>
      <c r="C55" s="132" t="s">
        <v>109</v>
      </c>
      <c r="D55" s="35">
        <v>800000</v>
      </c>
      <c r="E55" s="321">
        <v>459944</v>
      </c>
      <c r="F55" s="35">
        <v>0</v>
      </c>
      <c r="G55" s="35">
        <v>0</v>
      </c>
      <c r="H55" s="35"/>
      <c r="I55" s="35"/>
      <c r="J55" s="35"/>
      <c r="K55" s="35"/>
      <c r="L55" s="36"/>
      <c r="M55" s="96"/>
      <c r="N55" s="12">
        <f t="shared" si="31"/>
        <v>800000</v>
      </c>
      <c r="O55" s="12">
        <f t="shared" si="31"/>
        <v>459944</v>
      </c>
      <c r="P55" s="94">
        <f t="shared" si="32"/>
        <v>340056</v>
      </c>
      <c r="Q55" s="108">
        <f t="shared" si="26"/>
        <v>57.493</v>
      </c>
      <c r="R55" s="225">
        <f t="shared" si="29"/>
        <v>57.493</v>
      </c>
      <c r="S55" s="73"/>
    </row>
    <row r="56" spans="1:38" s="66" customFormat="1" ht="16.5" customHeight="1">
      <c r="A56" s="39">
        <v>42</v>
      </c>
      <c r="B56" s="177"/>
      <c r="C56" s="130" t="s">
        <v>110</v>
      </c>
      <c r="D56" s="42">
        <f aca="true" t="shared" si="33" ref="D56:M56">SUM(D57:D63)</f>
        <v>40874000</v>
      </c>
      <c r="E56" s="322">
        <f>SUM(E57:E63)</f>
        <v>35464015</v>
      </c>
      <c r="F56" s="42">
        <f>SUM(F57:F63)</f>
        <v>19285000</v>
      </c>
      <c r="G56" s="42">
        <f>SUM(G57:G63)</f>
        <v>18839798</v>
      </c>
      <c r="H56" s="42">
        <f>SUM(H57:H63)</f>
        <v>10900000</v>
      </c>
      <c r="I56" s="42">
        <f>SUM(I57:I63)</f>
        <v>6608461</v>
      </c>
      <c r="J56" s="42">
        <f t="shared" si="33"/>
        <v>11300000</v>
      </c>
      <c r="K56" s="42">
        <f t="shared" si="33"/>
        <v>6529575</v>
      </c>
      <c r="L56" s="42">
        <f t="shared" si="33"/>
        <v>0</v>
      </c>
      <c r="M56" s="187">
        <f t="shared" si="33"/>
        <v>0</v>
      </c>
      <c r="N56" s="104">
        <f t="shared" si="31"/>
        <v>82359000</v>
      </c>
      <c r="O56" s="104">
        <f t="shared" si="31"/>
        <v>67441849</v>
      </c>
      <c r="P56" s="201">
        <f t="shared" si="32"/>
        <v>14917151</v>
      </c>
      <c r="Q56" s="204">
        <f aca="true" t="shared" si="34" ref="Q56:Q63">SUM(O56/N56*100)</f>
        <v>81.8876491943807</v>
      </c>
      <c r="R56" s="204">
        <f t="shared" si="29"/>
        <v>86.7642388804619</v>
      </c>
      <c r="S56" s="204">
        <f aca="true" t="shared" si="35" ref="S56:S63">SUM(G56/F56*100)</f>
        <v>97.69145968369199</v>
      </c>
      <c r="T56" s="144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</row>
    <row r="57" spans="1:19" ht="16.5" customHeight="1">
      <c r="A57" s="61"/>
      <c r="B57" s="62">
        <v>420</v>
      </c>
      <c r="C57" s="132" t="s">
        <v>111</v>
      </c>
      <c r="D57" s="35">
        <v>500000</v>
      </c>
      <c r="E57" s="321">
        <v>114628</v>
      </c>
      <c r="F57" s="35">
        <v>381000</v>
      </c>
      <c r="G57" s="35">
        <v>286428</v>
      </c>
      <c r="H57" s="35">
        <v>350000</v>
      </c>
      <c r="I57" s="35">
        <v>31210</v>
      </c>
      <c r="J57" s="35">
        <v>2350000</v>
      </c>
      <c r="K57" s="35">
        <v>1694593</v>
      </c>
      <c r="L57" s="36"/>
      <c r="M57" s="164"/>
      <c r="N57" s="12">
        <f t="shared" si="31"/>
        <v>3581000</v>
      </c>
      <c r="O57" s="12">
        <f t="shared" si="31"/>
        <v>2126859</v>
      </c>
      <c r="P57" s="94">
        <f t="shared" si="32"/>
        <v>1454141</v>
      </c>
      <c r="Q57" s="108">
        <f t="shared" si="34"/>
        <v>59.39287908405473</v>
      </c>
      <c r="R57" s="108">
        <f t="shared" si="29"/>
        <v>22.9256</v>
      </c>
      <c r="S57" s="108">
        <f t="shared" si="35"/>
        <v>75.17795275590551</v>
      </c>
    </row>
    <row r="58" spans="1:19" ht="16.5" customHeight="1">
      <c r="A58" s="61"/>
      <c r="B58" s="62">
        <v>421</v>
      </c>
      <c r="C58" s="132" t="s">
        <v>112</v>
      </c>
      <c r="D58" s="35">
        <v>21900000</v>
      </c>
      <c r="E58" s="321">
        <v>19098915</v>
      </c>
      <c r="F58" s="35">
        <v>8644000</v>
      </c>
      <c r="G58" s="35">
        <v>8635744</v>
      </c>
      <c r="H58" s="35">
        <v>1700000</v>
      </c>
      <c r="I58" s="35">
        <v>732847</v>
      </c>
      <c r="J58" s="35">
        <v>1400000</v>
      </c>
      <c r="K58" s="35">
        <v>804825</v>
      </c>
      <c r="L58" s="36"/>
      <c r="M58" s="164"/>
      <c r="N58" s="12">
        <f t="shared" si="31"/>
        <v>33644000</v>
      </c>
      <c r="O58" s="12">
        <f t="shared" si="31"/>
        <v>29272331</v>
      </c>
      <c r="P58" s="94">
        <f t="shared" si="32"/>
        <v>4371669</v>
      </c>
      <c r="Q58" s="108">
        <f t="shared" si="34"/>
        <v>87.00609618356914</v>
      </c>
      <c r="R58" s="108">
        <f t="shared" si="29"/>
        <v>87.20965753424657</v>
      </c>
      <c r="S58" s="108">
        <f t="shared" si="35"/>
        <v>99.90448866265618</v>
      </c>
    </row>
    <row r="59" spans="1:19" ht="16.5" customHeight="1">
      <c r="A59" s="61"/>
      <c r="B59" s="62">
        <v>423</v>
      </c>
      <c r="C59" s="132" t="s">
        <v>113</v>
      </c>
      <c r="D59" s="35">
        <v>4600000</v>
      </c>
      <c r="E59" s="321">
        <v>3366323</v>
      </c>
      <c r="F59" s="35">
        <v>2100000</v>
      </c>
      <c r="G59" s="35">
        <v>2098010</v>
      </c>
      <c r="H59" s="35">
        <v>4100000</v>
      </c>
      <c r="I59" s="35">
        <v>3257938</v>
      </c>
      <c r="J59" s="35">
        <v>520000</v>
      </c>
      <c r="K59" s="35">
        <v>228760</v>
      </c>
      <c r="L59" s="36"/>
      <c r="M59" s="164"/>
      <c r="N59" s="12">
        <f t="shared" si="31"/>
        <v>11320000</v>
      </c>
      <c r="O59" s="12">
        <f t="shared" si="31"/>
        <v>8951031</v>
      </c>
      <c r="P59" s="94">
        <f t="shared" si="32"/>
        <v>2368969</v>
      </c>
      <c r="Q59" s="108">
        <f t="shared" si="34"/>
        <v>79.07271201413427</v>
      </c>
      <c r="R59" s="108">
        <f t="shared" si="29"/>
        <v>73.1809347826087</v>
      </c>
      <c r="S59" s="108">
        <f t="shared" si="35"/>
        <v>99.90523809523809</v>
      </c>
    </row>
    <row r="60" spans="1:19" ht="16.5" customHeight="1">
      <c r="A60" s="61"/>
      <c r="B60" s="62">
        <v>424</v>
      </c>
      <c r="C60" s="132" t="s">
        <v>114</v>
      </c>
      <c r="D60" s="35">
        <v>5947000</v>
      </c>
      <c r="E60" s="321">
        <v>5790873</v>
      </c>
      <c r="F60" s="35">
        <v>2750000</v>
      </c>
      <c r="G60" s="35">
        <v>2470994</v>
      </c>
      <c r="H60" s="35">
        <v>1350000</v>
      </c>
      <c r="I60" s="35">
        <v>614072</v>
      </c>
      <c r="J60" s="35">
        <v>1150000</v>
      </c>
      <c r="K60" s="35">
        <v>304058</v>
      </c>
      <c r="L60" s="36"/>
      <c r="M60" s="164"/>
      <c r="N60" s="12">
        <f t="shared" si="31"/>
        <v>11197000</v>
      </c>
      <c r="O60" s="12">
        <f t="shared" si="31"/>
        <v>9179997</v>
      </c>
      <c r="P60" s="94">
        <f t="shared" si="32"/>
        <v>2017003</v>
      </c>
      <c r="Q60" s="108">
        <f t="shared" si="34"/>
        <v>81.98621952308655</v>
      </c>
      <c r="R60" s="108">
        <f t="shared" si="29"/>
        <v>97.37469312258281</v>
      </c>
      <c r="S60" s="108">
        <f t="shared" si="35"/>
        <v>89.85432727272728</v>
      </c>
    </row>
    <row r="61" spans="1:19" ht="16.5" customHeight="1">
      <c r="A61" s="61"/>
      <c r="B61" s="62">
        <v>425</v>
      </c>
      <c r="C61" s="132" t="s">
        <v>115</v>
      </c>
      <c r="D61" s="35">
        <v>3000000</v>
      </c>
      <c r="E61" s="321">
        <v>2924652</v>
      </c>
      <c r="F61" s="35">
        <v>4025000</v>
      </c>
      <c r="G61" s="35">
        <v>4022417</v>
      </c>
      <c r="H61" s="35">
        <v>2050000</v>
      </c>
      <c r="I61" s="35">
        <v>1182061</v>
      </c>
      <c r="J61" s="35">
        <v>5500000</v>
      </c>
      <c r="K61" s="35">
        <v>3497339</v>
      </c>
      <c r="L61" s="36"/>
      <c r="M61" s="164"/>
      <c r="N61" s="12">
        <f t="shared" si="31"/>
        <v>14575000</v>
      </c>
      <c r="O61" s="12">
        <f t="shared" si="31"/>
        <v>11626469</v>
      </c>
      <c r="P61" s="94">
        <f t="shared" si="32"/>
        <v>2948531</v>
      </c>
      <c r="Q61" s="108">
        <f t="shared" si="34"/>
        <v>79.76994168096056</v>
      </c>
      <c r="R61" s="108">
        <f t="shared" si="29"/>
        <v>97.4884</v>
      </c>
      <c r="S61" s="108">
        <f t="shared" si="35"/>
        <v>99.93582608695652</v>
      </c>
    </row>
    <row r="62" spans="1:19" ht="16.5" customHeight="1">
      <c r="A62" s="61"/>
      <c r="B62" s="62">
        <v>426</v>
      </c>
      <c r="C62" s="132" t="s">
        <v>116</v>
      </c>
      <c r="D62" s="35">
        <v>2877000</v>
      </c>
      <c r="E62" s="321">
        <v>2118624</v>
      </c>
      <c r="F62" s="35">
        <v>630000</v>
      </c>
      <c r="G62" s="35">
        <v>571205</v>
      </c>
      <c r="H62" s="35">
        <v>850000</v>
      </c>
      <c r="I62" s="35">
        <v>390339</v>
      </c>
      <c r="J62" s="35">
        <v>380000</v>
      </c>
      <c r="K62" s="35"/>
      <c r="L62" s="36"/>
      <c r="M62" s="164"/>
      <c r="N62" s="12">
        <f t="shared" si="31"/>
        <v>4737000</v>
      </c>
      <c r="O62" s="12">
        <f t="shared" si="31"/>
        <v>3080168</v>
      </c>
      <c r="P62" s="94">
        <f t="shared" si="32"/>
        <v>1656832</v>
      </c>
      <c r="Q62" s="108">
        <f t="shared" si="34"/>
        <v>65.0236014355077</v>
      </c>
      <c r="R62" s="108">
        <f t="shared" si="29"/>
        <v>73.6400417101147</v>
      </c>
      <c r="S62" s="108">
        <f t="shared" si="35"/>
        <v>90.66746031746031</v>
      </c>
    </row>
    <row r="63" spans="1:19" ht="16.5" customHeight="1">
      <c r="A63" s="61"/>
      <c r="B63" s="62">
        <v>427</v>
      </c>
      <c r="C63" s="135" t="s">
        <v>117</v>
      </c>
      <c r="D63" s="35">
        <v>2050000</v>
      </c>
      <c r="E63" s="321">
        <v>2050000</v>
      </c>
      <c r="F63" s="35">
        <v>755000</v>
      </c>
      <c r="G63" s="35">
        <v>755000</v>
      </c>
      <c r="H63" s="35">
        <v>500000</v>
      </c>
      <c r="I63" s="35">
        <v>399994</v>
      </c>
      <c r="J63" s="35"/>
      <c r="K63" s="35"/>
      <c r="L63" s="36"/>
      <c r="M63" s="164"/>
      <c r="N63" s="12">
        <f t="shared" si="31"/>
        <v>3305000</v>
      </c>
      <c r="O63" s="12">
        <f t="shared" si="31"/>
        <v>3204994</v>
      </c>
      <c r="P63" s="94">
        <f t="shared" si="32"/>
        <v>100006</v>
      </c>
      <c r="Q63" s="108">
        <f t="shared" si="34"/>
        <v>96.97409984871406</v>
      </c>
      <c r="R63" s="108">
        <f t="shared" si="29"/>
        <v>100</v>
      </c>
      <c r="S63" s="108">
        <f t="shared" si="35"/>
        <v>100</v>
      </c>
    </row>
    <row r="64" spans="1:19" ht="16.5" customHeight="1">
      <c r="A64" s="323">
        <v>45</v>
      </c>
      <c r="B64" s="324"/>
      <c r="C64" s="325" t="s">
        <v>174</v>
      </c>
      <c r="D64" s="326">
        <f>SUM(D65)</f>
        <v>550000</v>
      </c>
      <c r="E64" s="326">
        <f aca="true" t="shared" si="36" ref="E64:P64">SUM(E65)</f>
        <v>533161</v>
      </c>
      <c r="F64" s="326">
        <f t="shared" si="36"/>
        <v>0</v>
      </c>
      <c r="G64" s="326">
        <f t="shared" si="36"/>
        <v>0</v>
      </c>
      <c r="H64" s="326">
        <f t="shared" si="36"/>
        <v>0</v>
      </c>
      <c r="I64" s="326">
        <f t="shared" si="36"/>
        <v>0</v>
      </c>
      <c r="J64" s="326">
        <f t="shared" si="36"/>
        <v>0</v>
      </c>
      <c r="K64" s="326">
        <f t="shared" si="36"/>
        <v>0</v>
      </c>
      <c r="L64" s="326">
        <f t="shared" si="36"/>
        <v>0</v>
      </c>
      <c r="M64" s="326">
        <f t="shared" si="36"/>
        <v>0</v>
      </c>
      <c r="N64" s="326">
        <f>SUM(D64+F64+H64+J64+L64)</f>
        <v>550000</v>
      </c>
      <c r="O64" s="326">
        <f t="shared" si="36"/>
        <v>533161</v>
      </c>
      <c r="P64" s="326">
        <f t="shared" si="36"/>
        <v>16839</v>
      </c>
      <c r="Q64" s="108"/>
      <c r="R64" s="108"/>
      <c r="S64" s="108"/>
    </row>
    <row r="65" spans="1:19" ht="16.5" customHeight="1">
      <c r="A65" s="61"/>
      <c r="B65" s="62">
        <v>451</v>
      </c>
      <c r="C65" s="327" t="s">
        <v>223</v>
      </c>
      <c r="D65" s="35">
        <v>550000</v>
      </c>
      <c r="E65" s="321">
        <v>533161</v>
      </c>
      <c r="F65" s="35"/>
      <c r="G65" s="35"/>
      <c r="H65" s="35"/>
      <c r="I65" s="35"/>
      <c r="J65" s="35"/>
      <c r="K65" s="35"/>
      <c r="L65" s="35">
        <v>0</v>
      </c>
      <c r="M65" s="164"/>
      <c r="N65" s="12">
        <f>SUM(L65+J65+H65+F65+D65)</f>
        <v>550000</v>
      </c>
      <c r="O65" s="12">
        <f>SUM(M65+K65+I65+G65+E65)</f>
        <v>533161</v>
      </c>
      <c r="P65" s="94">
        <f>SUM(N65-O65)</f>
        <v>16839</v>
      </c>
      <c r="Q65" s="108"/>
      <c r="R65" s="108"/>
      <c r="S65" s="108"/>
    </row>
    <row r="66" spans="1:38" s="66" customFormat="1" ht="16.5" customHeight="1">
      <c r="A66" s="39">
        <v>46</v>
      </c>
      <c r="B66" s="177"/>
      <c r="C66" s="178" t="s">
        <v>118</v>
      </c>
      <c r="D66" s="42">
        <f aca="true" t="shared" si="37" ref="D66:M66">SUM(D67:D68)</f>
        <v>9396000</v>
      </c>
      <c r="E66" s="322">
        <f t="shared" si="37"/>
        <v>7698351</v>
      </c>
      <c r="F66" s="42">
        <f t="shared" si="37"/>
        <v>0</v>
      </c>
      <c r="G66" s="42">
        <f t="shared" si="37"/>
        <v>0</v>
      </c>
      <c r="H66" s="42">
        <f t="shared" si="37"/>
        <v>0</v>
      </c>
      <c r="I66" s="42">
        <f t="shared" si="37"/>
        <v>0</v>
      </c>
      <c r="J66" s="42">
        <f t="shared" si="37"/>
        <v>0</v>
      </c>
      <c r="K66" s="42">
        <f t="shared" si="37"/>
        <v>0</v>
      </c>
      <c r="L66" s="43">
        <f t="shared" si="37"/>
        <v>0</v>
      </c>
      <c r="M66" s="97">
        <f t="shared" si="37"/>
        <v>0</v>
      </c>
      <c r="N66" s="104">
        <f aca="true" t="shared" si="38" ref="N66:O76">SUM(D66+F66+H66+J66+L66)</f>
        <v>9396000</v>
      </c>
      <c r="O66" s="104">
        <f>SUM(E66+G66+I66+K66+M66)</f>
        <v>7698351</v>
      </c>
      <c r="P66" s="201">
        <f t="shared" si="32"/>
        <v>1697649</v>
      </c>
      <c r="Q66" s="176">
        <f>SUM(O66/N66*100)</f>
        <v>81.93221583652618</v>
      </c>
      <c r="R66" s="176">
        <f t="shared" si="29"/>
        <v>81.93221583652618</v>
      </c>
      <c r="S66" s="176"/>
      <c r="T66" s="144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</row>
    <row r="67" spans="1:19" ht="16.5" customHeight="1">
      <c r="A67" s="61"/>
      <c r="B67" s="62">
        <v>463</v>
      </c>
      <c r="C67" s="132" t="s">
        <v>119</v>
      </c>
      <c r="D67" s="35">
        <v>4300000</v>
      </c>
      <c r="E67" s="321">
        <v>2749100</v>
      </c>
      <c r="F67" s="328">
        <v>0</v>
      </c>
      <c r="G67" s="35"/>
      <c r="H67" s="35"/>
      <c r="I67" s="35"/>
      <c r="J67" s="35"/>
      <c r="K67" s="35"/>
      <c r="L67" s="36"/>
      <c r="M67" s="164"/>
      <c r="N67" s="12">
        <f t="shared" si="38"/>
        <v>4300000</v>
      </c>
      <c r="O67" s="12">
        <f t="shared" si="38"/>
        <v>2749100</v>
      </c>
      <c r="P67" s="94">
        <f>SUM(N67-O67)</f>
        <v>1550900</v>
      </c>
      <c r="Q67" s="108">
        <f>SUM(O67/N67*100)</f>
        <v>63.932558139534876</v>
      </c>
      <c r="R67" s="108">
        <f t="shared" si="29"/>
        <v>63.932558139534876</v>
      </c>
      <c r="S67" s="108"/>
    </row>
    <row r="68" spans="1:19" ht="16.5" customHeight="1" thickBot="1">
      <c r="A68" s="61"/>
      <c r="B68" s="62">
        <v>464</v>
      </c>
      <c r="C68" s="132" t="s">
        <v>120</v>
      </c>
      <c r="D68" s="35">
        <v>5096000</v>
      </c>
      <c r="E68" s="321">
        <v>4949251</v>
      </c>
      <c r="F68" s="35">
        <v>0</v>
      </c>
      <c r="G68" s="35">
        <v>0</v>
      </c>
      <c r="H68" s="35"/>
      <c r="I68" s="35"/>
      <c r="J68" s="35"/>
      <c r="K68" s="35"/>
      <c r="L68" s="36"/>
      <c r="M68" s="164"/>
      <c r="N68" s="12">
        <f t="shared" si="38"/>
        <v>5096000</v>
      </c>
      <c r="O68" s="12">
        <f t="shared" si="38"/>
        <v>4949251</v>
      </c>
      <c r="P68" s="94">
        <f>SUM(N68-O68)</f>
        <v>146749</v>
      </c>
      <c r="Q68" s="108">
        <f>SUM(O68/N68*100)</f>
        <v>97.12031004709576</v>
      </c>
      <c r="R68" s="108">
        <f t="shared" si="29"/>
        <v>97.12031004709576</v>
      </c>
      <c r="S68" s="108"/>
    </row>
    <row r="69" spans="1:19" ht="27" customHeight="1" thickBot="1">
      <c r="A69" s="67"/>
      <c r="C69" s="224" t="s">
        <v>121</v>
      </c>
      <c r="D69" s="68">
        <f>SUM(D70)</f>
        <v>39950000</v>
      </c>
      <c r="E69" s="329">
        <f>SUM(E70)</f>
        <v>39389775</v>
      </c>
      <c r="F69" s="68">
        <f aca="true" t="shared" si="39" ref="F69:M69">SUM(F70)</f>
        <v>0</v>
      </c>
      <c r="G69" s="68">
        <f t="shared" si="39"/>
        <v>0</v>
      </c>
      <c r="H69" s="68">
        <f t="shared" si="39"/>
        <v>0</v>
      </c>
      <c r="I69" s="68">
        <f t="shared" si="39"/>
        <v>0</v>
      </c>
      <c r="J69" s="68">
        <f t="shared" si="39"/>
        <v>4200000</v>
      </c>
      <c r="K69" s="68">
        <f t="shared" si="39"/>
        <v>3890000</v>
      </c>
      <c r="L69" s="68">
        <f t="shared" si="39"/>
        <v>0</v>
      </c>
      <c r="M69" s="106">
        <f t="shared" si="39"/>
        <v>0</v>
      </c>
      <c r="N69" s="12">
        <f t="shared" si="38"/>
        <v>44150000</v>
      </c>
      <c r="O69" s="12">
        <f>SUM(E69+G69+I69+K69+M69)</f>
        <v>43279775</v>
      </c>
      <c r="P69" s="94">
        <f t="shared" si="32"/>
        <v>870225</v>
      </c>
      <c r="Q69" s="73">
        <f>SUM(O69/N69*100)</f>
        <v>98.02893544733861</v>
      </c>
      <c r="R69" s="73">
        <f t="shared" si="29"/>
        <v>98.5976846057572</v>
      </c>
      <c r="S69" s="73" t="e">
        <f>SUM(G69/F69*100)</f>
        <v>#DIV/0!</v>
      </c>
    </row>
    <row r="70" spans="1:19" ht="24.75" customHeight="1">
      <c r="A70" s="48">
        <v>48</v>
      </c>
      <c r="B70" s="188"/>
      <c r="C70" s="130" t="s">
        <v>121</v>
      </c>
      <c r="D70" s="189">
        <f aca="true" t="shared" si="40" ref="D70:I70">SUM(D71:D76)</f>
        <v>39950000</v>
      </c>
      <c r="E70" s="330">
        <f t="shared" si="40"/>
        <v>39389775</v>
      </c>
      <c r="F70" s="189">
        <f t="shared" si="40"/>
        <v>0</v>
      </c>
      <c r="G70" s="189">
        <f t="shared" si="40"/>
        <v>0</v>
      </c>
      <c r="H70" s="189">
        <f t="shared" si="40"/>
        <v>0</v>
      </c>
      <c r="I70" s="189">
        <f t="shared" si="40"/>
        <v>0</v>
      </c>
      <c r="J70" s="189">
        <f>SUM(J71:J76)</f>
        <v>4200000</v>
      </c>
      <c r="K70" s="189">
        <f>SUM(K71:K76)</f>
        <v>3890000</v>
      </c>
      <c r="L70" s="189">
        <f>SUM(L71:L76)</f>
        <v>0</v>
      </c>
      <c r="M70" s="190">
        <f>SUM(M71:M76)</f>
        <v>0</v>
      </c>
      <c r="N70" s="104">
        <f t="shared" si="38"/>
        <v>44150000</v>
      </c>
      <c r="O70" s="104">
        <f>SUM(E70+G70+I70+K70+M70)</f>
        <v>43279775</v>
      </c>
      <c r="P70" s="201">
        <f t="shared" si="32"/>
        <v>870225</v>
      </c>
      <c r="Q70" s="176">
        <f>SUM(O70/N70*100)</f>
        <v>98.02893544733861</v>
      </c>
      <c r="R70" s="176">
        <f t="shared" si="29"/>
        <v>98.5976846057572</v>
      </c>
      <c r="S70" s="176" t="e">
        <f>SUM(G70/F70*100)</f>
        <v>#DIV/0!</v>
      </c>
    </row>
    <row r="71" spans="1:19" ht="16.5" customHeight="1">
      <c r="A71" s="32"/>
      <c r="B71" s="65">
        <v>480</v>
      </c>
      <c r="C71" s="132" t="s">
        <v>122</v>
      </c>
      <c r="D71" s="63">
        <v>500000</v>
      </c>
      <c r="E71" s="320">
        <v>423393</v>
      </c>
      <c r="F71" s="63"/>
      <c r="G71" s="63"/>
      <c r="H71" s="63"/>
      <c r="I71" s="63"/>
      <c r="J71" s="63"/>
      <c r="K71" s="63"/>
      <c r="L71" s="63">
        <v>0</v>
      </c>
      <c r="M71" s="105">
        <v>0</v>
      </c>
      <c r="N71" s="12">
        <f t="shared" si="38"/>
        <v>500000</v>
      </c>
      <c r="O71" s="12">
        <f t="shared" si="38"/>
        <v>423393</v>
      </c>
      <c r="P71" s="94">
        <f t="shared" si="32"/>
        <v>76607</v>
      </c>
      <c r="Q71" s="108"/>
      <c r="R71" s="108"/>
      <c r="S71" s="108"/>
    </row>
    <row r="72" spans="1:19" ht="16.5" customHeight="1">
      <c r="A72" s="61"/>
      <c r="B72" s="62">
        <v>481</v>
      </c>
      <c r="C72" s="132" t="s">
        <v>123</v>
      </c>
      <c r="D72" s="35"/>
      <c r="E72" s="321">
        <v>0</v>
      </c>
      <c r="F72" s="35"/>
      <c r="G72" s="35"/>
      <c r="H72" s="35"/>
      <c r="I72" s="35"/>
      <c r="J72" s="35"/>
      <c r="K72" s="35"/>
      <c r="L72" s="36"/>
      <c r="M72" s="164"/>
      <c r="N72" s="12">
        <f t="shared" si="38"/>
        <v>0</v>
      </c>
      <c r="O72" s="12">
        <f t="shared" si="38"/>
        <v>0</v>
      </c>
      <c r="P72" s="94">
        <f t="shared" si="32"/>
        <v>0</v>
      </c>
      <c r="Q72" s="108" t="e">
        <f>SUM(O72/N72*100)</f>
        <v>#DIV/0!</v>
      </c>
      <c r="R72" s="108" t="e">
        <f>SUM(E72/D72*100)</f>
        <v>#DIV/0!</v>
      </c>
      <c r="S72" s="108"/>
    </row>
    <row r="73" spans="1:19" ht="16.5" customHeight="1">
      <c r="A73" s="61"/>
      <c r="B73" s="62">
        <v>482</v>
      </c>
      <c r="C73" s="132" t="s">
        <v>124</v>
      </c>
      <c r="D73" s="35">
        <v>38200000</v>
      </c>
      <c r="E73" s="321">
        <v>38091897</v>
      </c>
      <c r="F73" s="35"/>
      <c r="G73" s="35"/>
      <c r="H73" s="35"/>
      <c r="I73" s="35"/>
      <c r="J73" s="35"/>
      <c r="K73" s="35"/>
      <c r="L73" s="36"/>
      <c r="M73" s="164"/>
      <c r="N73" s="12">
        <f t="shared" si="38"/>
        <v>38200000</v>
      </c>
      <c r="O73" s="12">
        <f t="shared" si="38"/>
        <v>38091897</v>
      </c>
      <c r="P73" s="94">
        <f t="shared" si="32"/>
        <v>108103</v>
      </c>
      <c r="Q73" s="108">
        <f>SUM(O73/N73*100)</f>
        <v>99.71700785340315</v>
      </c>
      <c r="R73" s="108">
        <f>SUM(E73/D73*100)</f>
        <v>99.71700785340315</v>
      </c>
      <c r="S73" s="108"/>
    </row>
    <row r="74" spans="1:19" ht="16.5" customHeight="1">
      <c r="A74" s="61"/>
      <c r="B74" s="62">
        <v>483</v>
      </c>
      <c r="C74" s="132" t="s">
        <v>125</v>
      </c>
      <c r="D74" s="35">
        <v>0</v>
      </c>
      <c r="E74" s="321">
        <v>0</v>
      </c>
      <c r="F74" s="35"/>
      <c r="G74" s="35"/>
      <c r="H74" s="35"/>
      <c r="I74" s="35"/>
      <c r="J74" s="35"/>
      <c r="K74" s="35"/>
      <c r="L74" s="36"/>
      <c r="M74" s="164"/>
      <c r="N74" s="12">
        <f t="shared" si="38"/>
        <v>0</v>
      </c>
      <c r="O74" s="12">
        <f t="shared" si="38"/>
        <v>0</v>
      </c>
      <c r="P74" s="94">
        <f t="shared" si="32"/>
        <v>0</v>
      </c>
      <c r="Q74" s="108" t="e">
        <f>SUM(O74/N74*100)</f>
        <v>#DIV/0!</v>
      </c>
      <c r="R74" s="108" t="e">
        <f>SUM(E74/D74*100)</f>
        <v>#DIV/0!</v>
      </c>
      <c r="S74" s="108"/>
    </row>
    <row r="75" spans="1:19" ht="16.5" customHeight="1">
      <c r="A75" s="61"/>
      <c r="B75" s="62">
        <v>485</v>
      </c>
      <c r="C75" s="132" t="s">
        <v>126</v>
      </c>
      <c r="D75" s="35">
        <v>750000</v>
      </c>
      <c r="E75" s="321">
        <v>410010</v>
      </c>
      <c r="F75" s="35"/>
      <c r="G75" s="35"/>
      <c r="H75" s="35"/>
      <c r="I75" s="35"/>
      <c r="J75" s="35"/>
      <c r="K75" s="35"/>
      <c r="L75" s="36"/>
      <c r="M75" s="164"/>
      <c r="N75" s="12">
        <f t="shared" si="38"/>
        <v>750000</v>
      </c>
      <c r="O75" s="12">
        <f t="shared" si="38"/>
        <v>410010</v>
      </c>
      <c r="P75" s="94">
        <f t="shared" si="32"/>
        <v>339990</v>
      </c>
      <c r="Q75" s="108">
        <f>SUM(O75/N75*100)</f>
        <v>54.668000000000006</v>
      </c>
      <c r="R75" s="108">
        <f>SUM(E75/D75*100)</f>
        <v>54.668000000000006</v>
      </c>
      <c r="S75" s="108"/>
    </row>
    <row r="76" spans="1:19" ht="16.5" customHeight="1">
      <c r="A76" s="69"/>
      <c r="B76" s="70">
        <v>486</v>
      </c>
      <c r="C76" s="222" t="s">
        <v>127</v>
      </c>
      <c r="D76" s="35">
        <v>500000</v>
      </c>
      <c r="E76" s="321">
        <v>464475</v>
      </c>
      <c r="F76" s="35"/>
      <c r="G76" s="35"/>
      <c r="H76" s="35"/>
      <c r="I76" s="35"/>
      <c r="J76" s="35">
        <v>4200000</v>
      </c>
      <c r="K76" s="35">
        <v>3890000</v>
      </c>
      <c r="L76" s="35">
        <v>0</v>
      </c>
      <c r="M76" s="164">
        <v>0</v>
      </c>
      <c r="N76" s="12">
        <f t="shared" si="38"/>
        <v>4700000</v>
      </c>
      <c r="O76" s="12">
        <f t="shared" si="38"/>
        <v>4354475</v>
      </c>
      <c r="P76" s="94">
        <f t="shared" si="32"/>
        <v>345525</v>
      </c>
      <c r="Q76" s="108">
        <f>SUM(O76/N76*100)</f>
        <v>92.64840425531915</v>
      </c>
      <c r="R76" s="108">
        <f>SUM(E76/D76*100)</f>
        <v>92.89500000000001</v>
      </c>
      <c r="S76" s="108"/>
    </row>
    <row r="77" spans="1:19" ht="30" customHeight="1" thickBot="1">
      <c r="A77" s="142"/>
      <c r="B77" s="160"/>
      <c r="C77" s="223" t="s">
        <v>164</v>
      </c>
      <c r="D77" s="60">
        <f>SUM(D69+D49)</f>
        <v>139820000</v>
      </c>
      <c r="E77" s="60">
        <f aca="true" t="shared" si="41" ref="E77:S77">SUM(E69+E49)</f>
        <v>129217498</v>
      </c>
      <c r="F77" s="60">
        <f t="shared" si="41"/>
        <v>252967000</v>
      </c>
      <c r="G77" s="60">
        <f t="shared" si="41"/>
        <v>251990745</v>
      </c>
      <c r="H77" s="60">
        <f t="shared" si="41"/>
        <v>10900000</v>
      </c>
      <c r="I77" s="60">
        <f t="shared" si="41"/>
        <v>6608461</v>
      </c>
      <c r="J77" s="60">
        <f t="shared" si="41"/>
        <v>15500000</v>
      </c>
      <c r="K77" s="60">
        <f t="shared" si="41"/>
        <v>10419575</v>
      </c>
      <c r="L77" s="60">
        <f t="shared" si="41"/>
        <v>0</v>
      </c>
      <c r="M77" s="60">
        <f t="shared" si="41"/>
        <v>0</v>
      </c>
      <c r="N77" s="60">
        <f t="shared" si="41"/>
        <v>419187000</v>
      </c>
      <c r="O77" s="60">
        <f t="shared" si="41"/>
        <v>398236279</v>
      </c>
      <c r="P77" s="60">
        <f t="shared" si="41"/>
        <v>20950721</v>
      </c>
      <c r="Q77" s="60">
        <f t="shared" si="41"/>
        <v>192.6746648020423</v>
      </c>
      <c r="R77" s="60">
        <f t="shared" si="41"/>
        <v>188.54233565211746</v>
      </c>
      <c r="S77" s="60" t="e">
        <f t="shared" si="41"/>
        <v>#DIV/0!</v>
      </c>
    </row>
    <row r="78" spans="1:38" s="85" customFormat="1" ht="16.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7"/>
      <c r="K78" s="137"/>
      <c r="L78" s="138"/>
      <c r="M78" s="138"/>
      <c r="N78" s="138"/>
      <c r="O78" s="138"/>
      <c r="P78" s="137"/>
      <c r="R78" s="152"/>
      <c r="S78" s="86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</row>
    <row r="79" spans="1:38" s="85" customFormat="1" ht="16.5" customHeight="1">
      <c r="A79" s="136"/>
      <c r="B79" s="136"/>
      <c r="C79" s="136"/>
      <c r="D79" s="136"/>
      <c r="E79" s="169"/>
      <c r="F79" s="169"/>
      <c r="G79" s="169"/>
      <c r="H79" s="136"/>
      <c r="I79" s="136"/>
      <c r="J79" s="137"/>
      <c r="K79" s="137"/>
      <c r="L79" s="138"/>
      <c r="M79" s="138"/>
      <c r="N79" s="138"/>
      <c r="O79" s="138"/>
      <c r="P79" s="137"/>
      <c r="R79" s="152"/>
      <c r="S79" s="86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</row>
    <row r="80" spans="1:38" s="85" customFormat="1" ht="16.5" customHeight="1">
      <c r="A80" s="136"/>
      <c r="B80" s="136"/>
      <c r="C80" s="136"/>
      <c r="D80" s="136"/>
      <c r="E80" s="136"/>
      <c r="F80" s="136"/>
      <c r="G80" s="136"/>
      <c r="H80" s="136"/>
      <c r="I80" s="136"/>
      <c r="J80" s="137"/>
      <c r="K80" s="137"/>
      <c r="L80" s="138"/>
      <c r="M80" s="138"/>
      <c r="N80" s="138"/>
      <c r="O80" s="138"/>
      <c r="P80" s="137"/>
      <c r="R80" s="152"/>
      <c r="S80" s="86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</row>
    <row r="81" spans="1:38" s="85" customFormat="1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7"/>
      <c r="K81" s="137"/>
      <c r="L81" s="138"/>
      <c r="M81" s="138"/>
      <c r="N81" s="138"/>
      <c r="O81" s="138"/>
      <c r="P81" s="137"/>
      <c r="R81" s="152"/>
      <c r="S81" s="86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</row>
    <row r="82" spans="1:38" s="85" customFormat="1" ht="1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7"/>
      <c r="K82" s="137"/>
      <c r="L82" s="138"/>
      <c r="M82" s="138"/>
      <c r="N82" s="138"/>
      <c r="O82" s="138"/>
      <c r="P82" s="137"/>
      <c r="R82" s="152"/>
      <c r="S82" s="86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</row>
    <row r="83" spans="1:38" s="85" customFormat="1" ht="1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137"/>
      <c r="K83" s="137"/>
      <c r="L83" s="138"/>
      <c r="M83" s="138"/>
      <c r="N83" s="138"/>
      <c r="O83" s="138"/>
      <c r="P83" s="137"/>
      <c r="R83" s="152"/>
      <c r="S83" s="86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</row>
    <row r="84" spans="1:38" s="85" customFormat="1" ht="1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7"/>
      <c r="K84" s="137"/>
      <c r="L84" s="138"/>
      <c r="M84" s="138"/>
      <c r="N84" s="138"/>
      <c r="O84" s="138"/>
      <c r="P84" s="137"/>
      <c r="R84" s="152"/>
      <c r="S84" s="86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</row>
    <row r="85" spans="1:38" s="85" customFormat="1" ht="1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7"/>
      <c r="K85" s="137"/>
      <c r="L85" s="138"/>
      <c r="M85" s="138"/>
      <c r="N85" s="138"/>
      <c r="O85" s="138"/>
      <c r="P85" s="137"/>
      <c r="R85" s="152"/>
      <c r="S85" s="86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38" s="85" customFormat="1" ht="1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7"/>
      <c r="K86" s="137"/>
      <c r="L86" s="138"/>
      <c r="M86" s="138"/>
      <c r="N86" s="138"/>
      <c r="O86" s="138"/>
      <c r="P86" s="137"/>
      <c r="R86" s="152"/>
      <c r="S86" s="86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38" s="85" customFormat="1" ht="1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7"/>
      <c r="K87" s="137"/>
      <c r="L87" s="138"/>
      <c r="M87" s="138"/>
      <c r="N87" s="138"/>
      <c r="O87" s="138"/>
      <c r="P87" s="137"/>
      <c r="R87" s="152"/>
      <c r="S87" s="86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38" s="85" customFormat="1" ht="1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7"/>
      <c r="K88" s="137"/>
      <c r="L88" s="138"/>
      <c r="M88" s="138"/>
      <c r="N88" s="138"/>
      <c r="O88" s="138"/>
      <c r="P88" s="137"/>
      <c r="R88" s="152"/>
      <c r="S88" s="86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</row>
    <row r="89" spans="1:38" s="85" customFormat="1" ht="15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137"/>
      <c r="K89" s="137"/>
      <c r="L89" s="138"/>
      <c r="M89" s="138"/>
      <c r="N89" s="138"/>
      <c r="O89" s="138"/>
      <c r="P89" s="137"/>
      <c r="R89" s="152"/>
      <c r="S89" s="86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38" s="1" customFormat="1" ht="18.75" customHeight="1">
      <c r="A90" s="87"/>
      <c r="B90" s="87"/>
      <c r="C90" s="87" t="s">
        <v>134</v>
      </c>
      <c r="D90" s="456"/>
      <c r="E90" s="456"/>
      <c r="F90" s="88"/>
      <c r="G90" s="88"/>
      <c r="H90" s="91"/>
      <c r="I90" s="91"/>
      <c r="J90" s="91"/>
      <c r="K90" s="91"/>
      <c r="L90" s="88"/>
      <c r="M90" s="88"/>
      <c r="N90" s="464" t="s">
        <v>135</v>
      </c>
      <c r="O90" s="464"/>
      <c r="P90" s="464"/>
      <c r="R90" s="153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</row>
    <row r="91" spans="3:18" ht="38.25">
      <c r="C91" s="87" t="s">
        <v>136</v>
      </c>
      <c r="N91" s="14" t="s">
        <v>137</v>
      </c>
      <c r="P91" s="46"/>
      <c r="R91" s="73"/>
    </row>
    <row r="92" spans="16:18" ht="11.25">
      <c r="P92" s="46"/>
      <c r="R92" s="73"/>
    </row>
    <row r="96" spans="1:38" s="1" customFormat="1" ht="24.75" customHeight="1">
      <c r="A96" s="455"/>
      <c r="B96" s="455"/>
      <c r="C96" s="455"/>
      <c r="D96" s="456"/>
      <c r="E96" s="456"/>
      <c r="F96" s="88"/>
      <c r="G96" s="88"/>
      <c r="H96" s="91"/>
      <c r="I96" s="93"/>
      <c r="J96" s="93"/>
      <c r="K96" s="91"/>
      <c r="L96" s="88"/>
      <c r="M96" s="88"/>
      <c r="N96" s="88"/>
      <c r="P96" s="3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</row>
    <row r="122" spans="1:7" s="266" customFormat="1" ht="15" customHeight="1">
      <c r="A122" s="267"/>
      <c r="B122" s="267"/>
      <c r="C122" s="267"/>
      <c r="D122" s="267"/>
      <c r="E122" s="268"/>
      <c r="F122" s="268"/>
      <c r="G122" s="268"/>
    </row>
    <row r="123" spans="1:7" s="266" customFormat="1" ht="15" customHeight="1">
      <c r="A123" s="267"/>
      <c r="B123" s="267"/>
      <c r="C123" s="267"/>
      <c r="D123" s="267"/>
      <c r="E123" s="268"/>
      <c r="F123" s="268"/>
      <c r="G123" s="268"/>
    </row>
    <row r="124" spans="1:7" s="266" customFormat="1" ht="15" customHeight="1">
      <c r="A124" s="267"/>
      <c r="B124" s="267"/>
      <c r="C124" s="267"/>
      <c r="D124" s="267"/>
      <c r="E124" s="268"/>
      <c r="F124" s="268"/>
      <c r="G124" s="268"/>
    </row>
    <row r="125" spans="1:7" s="266" customFormat="1" ht="15" customHeight="1">
      <c r="A125" s="267"/>
      <c r="B125" s="267"/>
      <c r="C125" s="267"/>
      <c r="D125" s="267"/>
      <c r="E125" s="268"/>
      <c r="F125" s="268"/>
      <c r="G125" s="268"/>
    </row>
    <row r="126" spans="1:7" s="266" customFormat="1" ht="15" customHeight="1">
      <c r="A126" s="267"/>
      <c r="B126" s="267"/>
      <c r="C126" s="267"/>
      <c r="D126" s="267"/>
      <c r="E126" s="268"/>
      <c r="F126" s="268"/>
      <c r="G126" s="268"/>
    </row>
    <row r="127" spans="1:7" s="266" customFormat="1" ht="15" customHeight="1">
      <c r="A127" s="267"/>
      <c r="B127" s="267"/>
      <c r="C127" s="267"/>
      <c r="D127" s="267"/>
      <c r="E127" s="268"/>
      <c r="F127" s="268"/>
      <c r="G127" s="268"/>
    </row>
    <row r="128" spans="1:7" s="266" customFormat="1" ht="15" customHeight="1">
      <c r="A128" s="267"/>
      <c r="B128" s="267"/>
      <c r="C128" s="267"/>
      <c r="D128" s="267"/>
      <c r="E128" s="268"/>
      <c r="F128" s="268"/>
      <c r="G128" s="268"/>
    </row>
    <row r="129" spans="1:7" s="266" customFormat="1" ht="15" customHeight="1">
      <c r="A129" s="267"/>
      <c r="B129" s="267"/>
      <c r="C129" s="267"/>
      <c r="D129" s="267"/>
      <c r="E129" s="268"/>
      <c r="F129" s="268"/>
      <c r="G129" s="268"/>
    </row>
    <row r="130" spans="5:7" s="266" customFormat="1" ht="12.75">
      <c r="E130" s="269"/>
      <c r="F130" s="269"/>
      <c r="G130" s="269"/>
    </row>
  </sheetData>
  <sheetProtection/>
  <mergeCells count="14">
    <mergeCell ref="N46:O46"/>
    <mergeCell ref="D90:E90"/>
    <mergeCell ref="N90:P90"/>
    <mergeCell ref="N5:O5"/>
    <mergeCell ref="D5:E5"/>
    <mergeCell ref="H5:I5"/>
    <mergeCell ref="J5:K5"/>
    <mergeCell ref="L5:M5"/>
    <mergeCell ref="A96:C96"/>
    <mergeCell ref="D96:E96"/>
    <mergeCell ref="D46:E46"/>
    <mergeCell ref="H46:I46"/>
    <mergeCell ref="J46:K46"/>
    <mergeCell ref="L46:M46"/>
  </mergeCells>
  <printOptions/>
  <pageMargins left="0" right="0" top="0" bottom="0.1968503937007874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99"/>
  <sheetViews>
    <sheetView zoomScale="150" zoomScaleNormal="150" zoomScalePageLayoutView="0" workbookViewId="0" topLeftCell="A8">
      <selection activeCell="F19" sqref="F19:P19"/>
    </sheetView>
  </sheetViews>
  <sheetFormatPr defaultColWidth="9.00390625" defaultRowHeight="12.75"/>
  <cols>
    <col min="1" max="1" width="3.875" style="6" customWidth="1"/>
    <col min="2" max="2" width="4.25390625" style="6" customWidth="1"/>
    <col min="3" max="3" width="30.875" style="6" customWidth="1"/>
    <col min="4" max="4" width="10.25390625" style="14" customWidth="1"/>
    <col min="5" max="5" width="10.625" style="14" customWidth="1"/>
    <col min="6" max="6" width="10.375" style="14" customWidth="1"/>
    <col min="7" max="7" width="10.875" style="6" customWidth="1"/>
    <col min="8" max="8" width="11.00390625" style="14" customWidth="1"/>
    <col min="9" max="9" width="10.875" style="14" customWidth="1"/>
    <col min="10" max="10" width="10.125" style="14" customWidth="1"/>
    <col min="11" max="11" width="10.875" style="14" customWidth="1"/>
    <col min="12" max="12" width="8.25390625" style="6" customWidth="1"/>
    <col min="13" max="13" width="7.875" style="14" customWidth="1"/>
    <col min="14" max="14" width="11.875" style="14" customWidth="1"/>
    <col min="15" max="15" width="10.875" style="14" customWidth="1"/>
    <col min="16" max="16" width="10.625" style="46" customWidth="1"/>
    <col min="17" max="17" width="5.375" style="6" customWidth="1"/>
    <col min="18" max="18" width="5.25390625" style="6" customWidth="1"/>
    <col min="19" max="19" width="5.125" style="152" customWidth="1"/>
    <col min="20" max="20" width="9.625" style="142" bestFit="1" customWidth="1"/>
    <col min="21" max="25" width="9.125" style="142" customWidth="1"/>
    <col min="26" max="57" width="9.125" style="151" customWidth="1"/>
    <col min="58" max="16384" width="9.125" style="6" customWidth="1"/>
  </cols>
  <sheetData>
    <row r="1" spans="1:17" ht="21.75" customHeight="1">
      <c r="A1" s="447" t="s">
        <v>72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 ht="21.75" customHeight="1">
      <c r="A2" s="448" t="s">
        <v>213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80"/>
    </row>
    <row r="3" spans="1:17" ht="17.25" customHeight="1">
      <c r="A3" s="81"/>
      <c r="B3" s="1"/>
      <c r="C3" s="84" t="s">
        <v>73</v>
      </c>
      <c r="D3" s="81"/>
      <c r="E3" s="81"/>
      <c r="F3" s="81"/>
      <c r="G3" s="81"/>
      <c r="H3" s="89"/>
      <c r="I3" s="89"/>
      <c r="J3" s="89"/>
      <c r="K3" s="89"/>
      <c r="L3" s="81"/>
      <c r="M3" s="89"/>
      <c r="N3" s="1"/>
      <c r="O3" s="1"/>
      <c r="P3" s="1"/>
      <c r="Q3" s="80"/>
    </row>
    <row r="4" spans="1:17" ht="24.75" customHeight="1">
      <c r="A4" s="81"/>
      <c r="B4" s="1"/>
      <c r="C4" s="84" t="s">
        <v>214</v>
      </c>
      <c r="D4" s="82"/>
      <c r="E4" s="81"/>
      <c r="F4" s="273"/>
      <c r="G4" s="81"/>
      <c r="H4" s="89"/>
      <c r="I4" s="89"/>
      <c r="J4" s="89"/>
      <c r="K4" s="89"/>
      <c r="L4" s="81"/>
      <c r="M4" s="89"/>
      <c r="N4" s="1"/>
      <c r="O4" s="1"/>
      <c r="P4" s="1"/>
      <c r="Q4" s="80"/>
    </row>
    <row r="5" spans="1:17" ht="28.5" customHeight="1">
      <c r="A5" s="81"/>
      <c r="B5" s="1"/>
      <c r="C5" s="84" t="s">
        <v>215</v>
      </c>
      <c r="D5" s="81"/>
      <c r="E5" s="81"/>
      <c r="F5" s="81"/>
      <c r="G5" s="81"/>
      <c r="H5" s="89"/>
      <c r="I5" s="89"/>
      <c r="J5" s="89"/>
      <c r="K5" s="89"/>
      <c r="L5" s="81"/>
      <c r="M5" s="89"/>
      <c r="N5" s="268"/>
      <c r="O5" s="268"/>
      <c r="P5" s="268"/>
      <c r="Q5" s="80"/>
    </row>
    <row r="6" spans="1:17" ht="13.5" customHeight="1" thickBot="1">
      <c r="A6" s="81"/>
      <c r="B6" s="81"/>
      <c r="C6" s="83" t="s">
        <v>71</v>
      </c>
      <c r="D6" s="81"/>
      <c r="E6" s="81"/>
      <c r="F6" s="81"/>
      <c r="G6" s="81"/>
      <c r="H6" s="89"/>
      <c r="I6" s="89"/>
      <c r="J6" s="89"/>
      <c r="K6" s="89"/>
      <c r="L6" s="81"/>
      <c r="M6" s="89"/>
      <c r="N6" s="1"/>
      <c r="O6" s="1"/>
      <c r="P6" s="1"/>
      <c r="Q6" s="80"/>
    </row>
    <row r="7" spans="1:31" ht="24" customHeight="1" thickBot="1">
      <c r="A7" s="7"/>
      <c r="B7" s="8"/>
      <c r="C7" s="78" t="s">
        <v>175</v>
      </c>
      <c r="D7" s="449" t="s">
        <v>180</v>
      </c>
      <c r="E7" s="450"/>
      <c r="F7" s="449" t="s">
        <v>181</v>
      </c>
      <c r="G7" s="450"/>
      <c r="H7" s="451" t="s">
        <v>182</v>
      </c>
      <c r="I7" s="452"/>
      <c r="J7" s="203" t="s">
        <v>183</v>
      </c>
      <c r="K7" s="92"/>
      <c r="L7" s="211" t="s">
        <v>184</v>
      </c>
      <c r="M7" s="331"/>
      <c r="N7" s="453" t="s">
        <v>185</v>
      </c>
      <c r="O7" s="454"/>
      <c r="P7" s="454"/>
      <c r="Q7" s="202" t="s">
        <v>133</v>
      </c>
      <c r="R7" s="202" t="s">
        <v>139</v>
      </c>
      <c r="S7" s="442" t="s">
        <v>133</v>
      </c>
      <c r="T7" s="143"/>
      <c r="U7" s="143"/>
      <c r="V7" s="143"/>
      <c r="W7" s="147"/>
      <c r="X7" s="147"/>
      <c r="Y7" s="147"/>
      <c r="Z7" s="147"/>
      <c r="AA7" s="147"/>
      <c r="AB7" s="147"/>
      <c r="AC7" s="147"/>
      <c r="AD7" s="147"/>
      <c r="AE7" s="147"/>
    </row>
    <row r="8" spans="1:31" ht="22.5" customHeight="1" thickBot="1">
      <c r="A8" s="9"/>
      <c r="B8" s="10"/>
      <c r="C8" s="332" t="s">
        <v>212</v>
      </c>
      <c r="D8" s="4" t="s">
        <v>57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4" t="s">
        <v>59</v>
      </c>
      <c r="K8" s="4" t="s">
        <v>60</v>
      </c>
      <c r="L8" s="2" t="s">
        <v>59</v>
      </c>
      <c r="M8" s="4" t="s">
        <v>141</v>
      </c>
      <c r="N8" s="98" t="s">
        <v>59</v>
      </c>
      <c r="O8" s="98" t="s">
        <v>61</v>
      </c>
      <c r="P8" s="199" t="s">
        <v>155</v>
      </c>
      <c r="Q8" s="65" t="s">
        <v>144</v>
      </c>
      <c r="R8" s="65" t="s">
        <v>143</v>
      </c>
      <c r="S8" s="443" t="s">
        <v>200</v>
      </c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5.75" customHeight="1">
      <c r="A9" s="9"/>
      <c r="B9" s="10"/>
      <c r="C9" s="183" t="s">
        <v>216</v>
      </c>
      <c r="D9" s="184"/>
      <c r="E9" s="184">
        <f>SUM(E10-E49)</f>
        <v>25165065</v>
      </c>
      <c r="F9" s="184"/>
      <c r="G9" s="184">
        <f>SUM(G10-G49)</f>
        <v>979746</v>
      </c>
      <c r="H9" s="184"/>
      <c r="I9" s="184">
        <f>SUM(I10-I49)</f>
        <v>267885</v>
      </c>
      <c r="J9" s="184">
        <f>SUM(J10-J49)</f>
        <v>0</v>
      </c>
      <c r="K9" s="184">
        <f>SUM(K10-K49)</f>
        <v>2129216</v>
      </c>
      <c r="L9" s="184">
        <f>SUM(L10-L49)</f>
        <v>0</v>
      </c>
      <c r="M9" s="184">
        <f>SUM(M10-M49)</f>
        <v>0</v>
      </c>
      <c r="N9" s="184">
        <v>0</v>
      </c>
      <c r="O9" s="99">
        <f>SUM(M9+K9+I9+G9+E9)</f>
        <v>28541912</v>
      </c>
      <c r="P9" s="94"/>
      <c r="Q9" s="188"/>
      <c r="R9" s="65"/>
      <c r="S9" s="4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19" ht="15" customHeight="1">
      <c r="A10" s="9"/>
      <c r="B10" s="10"/>
      <c r="C10" s="11" t="s">
        <v>0</v>
      </c>
      <c r="D10" s="248">
        <f>SUM(D11+D15)</f>
        <v>139820000</v>
      </c>
      <c r="E10" s="248">
        <f aca="true" t="shared" si="0" ref="E10:P10">SUM(E11+E15)</f>
        <v>154382563</v>
      </c>
      <c r="F10" s="248">
        <f t="shared" si="0"/>
        <v>252967000</v>
      </c>
      <c r="G10" s="248">
        <f t="shared" si="0"/>
        <v>252970491</v>
      </c>
      <c r="H10" s="248">
        <f t="shared" si="0"/>
        <v>10900000</v>
      </c>
      <c r="I10" s="248">
        <f t="shared" si="0"/>
        <v>6876346</v>
      </c>
      <c r="J10" s="248">
        <f t="shared" si="0"/>
        <v>15500000</v>
      </c>
      <c r="K10" s="248">
        <f t="shared" si="0"/>
        <v>12548791</v>
      </c>
      <c r="L10" s="248">
        <f t="shared" si="0"/>
        <v>0</v>
      </c>
      <c r="M10" s="248">
        <f t="shared" si="0"/>
        <v>0</v>
      </c>
      <c r="N10" s="248">
        <f t="shared" si="0"/>
        <v>419187000</v>
      </c>
      <c r="O10" s="248">
        <f t="shared" si="0"/>
        <v>426778191</v>
      </c>
      <c r="P10" s="248">
        <f t="shared" si="0"/>
        <v>3384877</v>
      </c>
      <c r="Q10" s="108">
        <f>SUM(O10/N10*100)</f>
        <v>101.81093187527286</v>
      </c>
      <c r="R10" s="108">
        <f>SUM(E10/D10*100)</f>
        <v>110.41522171363181</v>
      </c>
      <c r="S10" s="108">
        <f>SUM(G10/F10*100)</f>
        <v>100.00138002190009</v>
      </c>
    </row>
    <row r="11" spans="1:19" ht="11.25">
      <c r="A11" s="9"/>
      <c r="B11" s="10"/>
      <c r="C11" s="13" t="s">
        <v>1</v>
      </c>
      <c r="D11" s="248">
        <f>SUM(D19)</f>
        <v>124820000</v>
      </c>
      <c r="E11" s="248">
        <f>SUM(E19)</f>
        <v>149002977</v>
      </c>
      <c r="F11" s="248">
        <f>SUM(F19)</f>
        <v>252967000</v>
      </c>
      <c r="G11" s="248">
        <f>SUM(G19)</f>
        <v>252970491</v>
      </c>
      <c r="H11" s="298">
        <f aca="true" t="shared" si="1" ref="H11:P11">SUM(H19)</f>
        <v>10900000</v>
      </c>
      <c r="I11" s="298">
        <f t="shared" si="1"/>
        <v>6876346</v>
      </c>
      <c r="J11" s="248">
        <f t="shared" si="1"/>
        <v>15500000</v>
      </c>
      <c r="K11" s="248">
        <f t="shared" si="1"/>
        <v>12548791</v>
      </c>
      <c r="L11" s="12">
        <f t="shared" si="1"/>
        <v>0</v>
      </c>
      <c r="M11" s="248">
        <v>0</v>
      </c>
      <c r="N11" s="12">
        <f t="shared" si="1"/>
        <v>404187000</v>
      </c>
      <c r="O11" s="12">
        <f>SUM(O19)</f>
        <v>421398605</v>
      </c>
      <c r="P11" s="12">
        <f t="shared" si="1"/>
        <v>-6235537</v>
      </c>
      <c r="Q11" s="108">
        <f>SUM(O11/N11*100)</f>
        <v>104.25832720993004</v>
      </c>
      <c r="R11" s="108">
        <f>SUM(E11/D11*100)</f>
        <v>119.37428056401218</v>
      </c>
      <c r="S11" s="108">
        <f>SUM(G11/F11*100)</f>
        <v>100.00138002190009</v>
      </c>
    </row>
    <row r="12" spans="1:19" ht="11.25">
      <c r="A12" s="9"/>
      <c r="B12" s="10"/>
      <c r="C12" s="13" t="s">
        <v>64</v>
      </c>
      <c r="D12" s="248">
        <f>SUM(D50)</f>
        <v>99870000</v>
      </c>
      <c r="E12" s="248">
        <f>SUM(E50)</f>
        <v>89827723</v>
      </c>
      <c r="F12" s="248">
        <f>SUM(F50)</f>
        <v>252967000</v>
      </c>
      <c r="G12" s="248">
        <f>SUM(G50)</f>
        <v>251990745</v>
      </c>
      <c r="H12" s="298">
        <f aca="true" t="shared" si="2" ref="H12:P12">SUM(H55)</f>
        <v>0</v>
      </c>
      <c r="I12" s="298">
        <f t="shared" si="2"/>
        <v>0</v>
      </c>
      <c r="J12" s="248">
        <f t="shared" si="2"/>
        <v>0</v>
      </c>
      <c r="K12" s="248">
        <f t="shared" si="2"/>
        <v>0</v>
      </c>
      <c r="L12" s="12">
        <f t="shared" si="2"/>
        <v>0</v>
      </c>
      <c r="M12" s="248">
        <f>SUM(M20)</f>
        <v>0</v>
      </c>
      <c r="N12" s="12">
        <f t="shared" si="2"/>
        <v>800000</v>
      </c>
      <c r="O12" s="12">
        <f>SUM(O55)</f>
        <v>459944</v>
      </c>
      <c r="P12" s="12">
        <f t="shared" si="2"/>
        <v>340056</v>
      </c>
      <c r="Q12" s="108">
        <f>SUM(O12/N12*100)</f>
        <v>57.493</v>
      </c>
      <c r="R12" s="108">
        <f>SUM(E12/D12*100)</f>
        <v>89.94465104636026</v>
      </c>
      <c r="S12" s="108">
        <f>SUM(G12/F12*100)</f>
        <v>99.61407812086162</v>
      </c>
    </row>
    <row r="13" spans="1:19" ht="6.75" customHeight="1">
      <c r="A13" s="9"/>
      <c r="B13" s="10"/>
      <c r="C13" s="15"/>
      <c r="D13" s="299"/>
      <c r="E13" s="299"/>
      <c r="F13" s="299"/>
      <c r="G13" s="299"/>
      <c r="H13" s="300"/>
      <c r="I13" s="300"/>
      <c r="J13" s="299"/>
      <c r="K13" s="299"/>
      <c r="L13" s="5"/>
      <c r="M13" s="5"/>
      <c r="N13" s="5"/>
      <c r="O13" s="5"/>
      <c r="P13" s="5"/>
      <c r="Q13" s="108"/>
      <c r="R13" s="108"/>
      <c r="S13" s="108"/>
    </row>
    <row r="14" spans="1:19" ht="11.25">
      <c r="A14" s="9"/>
      <c r="B14" s="10"/>
      <c r="C14" s="16" t="s">
        <v>2</v>
      </c>
      <c r="D14" s="248"/>
      <c r="E14" s="248"/>
      <c r="F14" s="248"/>
      <c r="G14" s="248"/>
      <c r="H14" s="298"/>
      <c r="I14" s="298"/>
      <c r="J14" s="248"/>
      <c r="K14" s="248"/>
      <c r="L14" s="12"/>
      <c r="M14" s="12"/>
      <c r="N14" s="12"/>
      <c r="O14" s="12"/>
      <c r="P14" s="12"/>
      <c r="Q14" s="108"/>
      <c r="R14" s="108"/>
      <c r="S14" s="108"/>
    </row>
    <row r="15" spans="1:19" ht="11.25">
      <c r="A15" s="9"/>
      <c r="B15" s="10">
        <v>73</v>
      </c>
      <c r="C15" s="17" t="s">
        <v>3</v>
      </c>
      <c r="D15" s="248">
        <f>SUM(D37)</f>
        <v>15000000</v>
      </c>
      <c r="E15" s="248">
        <f>SUM(E37)</f>
        <v>5379586</v>
      </c>
      <c r="F15" s="248">
        <f>SUM(F37)</f>
        <v>0</v>
      </c>
      <c r="G15" s="248">
        <f>SUM(G37)</f>
        <v>0</v>
      </c>
      <c r="H15" s="298">
        <f aca="true" t="shared" si="3" ref="H15:P15">SUM(H37)</f>
        <v>0</v>
      </c>
      <c r="I15" s="298">
        <f t="shared" si="3"/>
        <v>0</v>
      </c>
      <c r="J15" s="248">
        <f t="shared" si="3"/>
        <v>0</v>
      </c>
      <c r="K15" s="248">
        <f t="shared" si="3"/>
        <v>0</v>
      </c>
      <c r="L15" s="12">
        <f t="shared" si="3"/>
        <v>0</v>
      </c>
      <c r="M15" s="12"/>
      <c r="N15" s="12">
        <f t="shared" si="3"/>
        <v>15000000</v>
      </c>
      <c r="O15" s="12">
        <f>SUM(O37)</f>
        <v>5379586</v>
      </c>
      <c r="P15" s="12">
        <f t="shared" si="3"/>
        <v>9620414</v>
      </c>
      <c r="Q15" s="108">
        <f>SUM(O15/N15*100)</f>
        <v>35.863906666666665</v>
      </c>
      <c r="R15" s="108">
        <f>SUM(E15/D15*100)</f>
        <v>35.863906666666665</v>
      </c>
      <c r="S15" s="108"/>
    </row>
    <row r="16" spans="1:19" ht="12" thickBot="1">
      <c r="A16" s="18"/>
      <c r="B16" s="19">
        <v>48</v>
      </c>
      <c r="C16" s="20" t="s">
        <v>4</v>
      </c>
      <c r="D16" s="301">
        <f aca="true" t="shared" si="4" ref="D16:O16">SUM(D70)</f>
        <v>39950000</v>
      </c>
      <c r="E16" s="301">
        <f t="shared" si="4"/>
        <v>39389775</v>
      </c>
      <c r="F16" s="301">
        <f t="shared" si="4"/>
        <v>0</v>
      </c>
      <c r="G16" s="301">
        <f t="shared" si="4"/>
        <v>0</v>
      </c>
      <c r="H16" s="301">
        <f t="shared" si="4"/>
        <v>0</v>
      </c>
      <c r="I16" s="301">
        <f t="shared" si="4"/>
        <v>0</v>
      </c>
      <c r="J16" s="301">
        <f t="shared" si="4"/>
        <v>4200000</v>
      </c>
      <c r="K16" s="301">
        <f t="shared" si="4"/>
        <v>3890000</v>
      </c>
      <c r="L16" s="301">
        <f t="shared" si="4"/>
        <v>0</v>
      </c>
      <c r="M16" s="301">
        <f t="shared" si="4"/>
        <v>0</v>
      </c>
      <c r="N16" s="301">
        <f t="shared" si="4"/>
        <v>44150000</v>
      </c>
      <c r="O16" s="301">
        <f t="shared" si="4"/>
        <v>43279775</v>
      </c>
      <c r="P16" s="21">
        <f>SUM(P91)</f>
        <v>0</v>
      </c>
      <c r="Q16" s="108">
        <f>SUM(O16/N16*100)</f>
        <v>98.02893544733861</v>
      </c>
      <c r="R16" s="108">
        <f>SUM(E16/D16*100)</f>
        <v>98.5976846057572</v>
      </c>
      <c r="S16" s="108" t="e">
        <f>SUM(G16/F16*100)</f>
        <v>#DIV/0!</v>
      </c>
    </row>
    <row r="17" spans="1:19" ht="8.25" customHeight="1" thickBot="1">
      <c r="A17" s="22"/>
      <c r="B17" s="10"/>
      <c r="C17" s="23"/>
      <c r="D17" s="302"/>
      <c r="E17" s="302"/>
      <c r="F17" s="302"/>
      <c r="G17" s="303"/>
      <c r="H17" s="304"/>
      <c r="I17" s="304"/>
      <c r="J17" s="24"/>
      <c r="K17" s="24"/>
      <c r="L17" s="25"/>
      <c r="M17" s="24"/>
      <c r="N17" s="100"/>
      <c r="O17" s="100"/>
      <c r="P17" s="200"/>
      <c r="Q17" s="108"/>
      <c r="R17" s="108"/>
      <c r="S17" s="108"/>
    </row>
    <row r="18" spans="1:19" ht="11.25">
      <c r="A18" s="76" t="s">
        <v>56</v>
      </c>
      <c r="B18" s="77"/>
      <c r="C18" s="77"/>
      <c r="D18" s="77"/>
      <c r="E18" s="77"/>
      <c r="F18" s="77"/>
      <c r="G18" s="77"/>
      <c r="H18" s="305"/>
      <c r="I18" s="305"/>
      <c r="J18" s="90"/>
      <c r="K18" s="90"/>
      <c r="L18" s="77"/>
      <c r="M18" s="90"/>
      <c r="N18" s="101"/>
      <c r="O18" s="101"/>
      <c r="P18" s="96"/>
      <c r="Q18" s="108"/>
      <c r="R18" s="108"/>
      <c r="S18" s="108"/>
    </row>
    <row r="19" spans="1:57" s="210" customFormat="1" ht="9.75" customHeight="1">
      <c r="A19" s="206"/>
      <c r="B19" s="206"/>
      <c r="C19" s="206"/>
      <c r="D19" s="237">
        <f>SUM(D20+D25+D31+D34)</f>
        <v>124820000</v>
      </c>
      <c r="E19" s="237">
        <f>SUM(E20+E25+E31+E34+E40)</f>
        <v>149002977</v>
      </c>
      <c r="F19" s="237">
        <f aca="true" t="shared" si="5" ref="F19:P19">SUM(F20+F25+F31+F34+F40)</f>
        <v>252967000</v>
      </c>
      <c r="G19" s="237">
        <f t="shared" si="5"/>
        <v>252970491</v>
      </c>
      <c r="H19" s="237">
        <f t="shared" si="5"/>
        <v>10900000</v>
      </c>
      <c r="I19" s="237">
        <f t="shared" si="5"/>
        <v>6876346</v>
      </c>
      <c r="J19" s="237">
        <f t="shared" si="5"/>
        <v>15500000</v>
      </c>
      <c r="K19" s="237">
        <f t="shared" si="5"/>
        <v>12548791</v>
      </c>
      <c r="L19" s="237">
        <f t="shared" si="5"/>
        <v>0</v>
      </c>
      <c r="M19" s="237">
        <f t="shared" si="5"/>
        <v>0</v>
      </c>
      <c r="N19" s="237">
        <f t="shared" si="5"/>
        <v>404187000</v>
      </c>
      <c r="O19" s="237">
        <f t="shared" si="5"/>
        <v>421398605</v>
      </c>
      <c r="P19" s="237">
        <f t="shared" si="5"/>
        <v>-6235537</v>
      </c>
      <c r="Q19" s="108">
        <f>SUM(O19/N19*100)</f>
        <v>104.25832720993004</v>
      </c>
      <c r="R19" s="108">
        <f>SUM(E19/D19*100)</f>
        <v>119.37428056401218</v>
      </c>
      <c r="S19" s="108">
        <f>SUM(G19/F19*100)</f>
        <v>100.00138002190009</v>
      </c>
      <c r="T19" s="169">
        <f>SUM(N19-O19)</f>
        <v>-17211605</v>
      </c>
      <c r="U19" s="193"/>
      <c r="V19" s="193"/>
      <c r="W19" s="193"/>
      <c r="X19" s="193"/>
      <c r="Y19" s="193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</row>
    <row r="20" spans="1:57" s="31" customFormat="1" ht="11.25">
      <c r="A20" s="26" t="s">
        <v>67</v>
      </c>
      <c r="B20" s="27"/>
      <c r="C20" s="28" t="s">
        <v>5</v>
      </c>
      <c r="D20" s="333">
        <f>SUM(D21:D24)</f>
        <v>80800000</v>
      </c>
      <c r="E20" s="333">
        <f aca="true" t="shared" si="6" ref="E20:J20">SUM(E21:E24)</f>
        <v>108010444</v>
      </c>
      <c r="F20" s="333">
        <f t="shared" si="6"/>
        <v>0</v>
      </c>
      <c r="G20" s="333">
        <f t="shared" si="6"/>
        <v>0</v>
      </c>
      <c r="H20" s="333">
        <f t="shared" si="6"/>
        <v>0</v>
      </c>
      <c r="I20" s="333">
        <f t="shared" si="6"/>
        <v>0</v>
      </c>
      <c r="J20" s="333">
        <f t="shared" si="6"/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102">
        <f aca="true" t="shared" si="7" ref="N20:O35">SUM(L20+J20+H20+F20+D20)</f>
        <v>80800000</v>
      </c>
      <c r="O20" s="102">
        <f>SUM(M20+K20+I20+G21+E20)</f>
        <v>108010444</v>
      </c>
      <c r="P20" s="94">
        <f aca="true" t="shared" si="8" ref="P20:P42">SUM(N20-O20)</f>
        <v>-27210444</v>
      </c>
      <c r="Q20" s="108">
        <f aca="true" t="shared" si="9" ref="Q20:Q42">SUM(O20/N20*100)</f>
        <v>133.67629207920794</v>
      </c>
      <c r="R20" s="108">
        <f aca="true" t="shared" si="10" ref="R20:R25">SUM(E20/D20*100)</f>
        <v>133.67629207920794</v>
      </c>
      <c r="S20" s="108" t="e">
        <f aca="true" t="shared" si="11" ref="S20:S42">SUM(G20/F20*100)</f>
        <v>#DIV/0!</v>
      </c>
      <c r="T20" s="139"/>
      <c r="U20" s="139"/>
      <c r="V20" s="139"/>
      <c r="W20" s="139"/>
      <c r="X20" s="139"/>
      <c r="Y20" s="139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19" ht="11.25">
      <c r="A21" s="32"/>
      <c r="B21" s="33" t="s">
        <v>6</v>
      </c>
      <c r="C21" s="34" t="s">
        <v>7</v>
      </c>
      <c r="D21" s="35">
        <v>6300000</v>
      </c>
      <c r="E21" s="35">
        <v>5711024</v>
      </c>
      <c r="F21" s="35"/>
      <c r="G21" s="36"/>
      <c r="H21" s="35"/>
      <c r="I21" s="35"/>
      <c r="J21" s="35"/>
      <c r="K21" s="35"/>
      <c r="L21" s="36"/>
      <c r="M21" s="164"/>
      <c r="N21" s="12">
        <f t="shared" si="7"/>
        <v>6300000</v>
      </c>
      <c r="O21" s="12">
        <f t="shared" si="7"/>
        <v>5711024</v>
      </c>
      <c r="P21" s="94">
        <f t="shared" si="8"/>
        <v>588976</v>
      </c>
      <c r="Q21" s="108">
        <f t="shared" si="9"/>
        <v>90.6511746031746</v>
      </c>
      <c r="R21" s="108">
        <f t="shared" si="10"/>
        <v>90.6511746031746</v>
      </c>
      <c r="S21" s="108" t="e">
        <f t="shared" si="11"/>
        <v>#DIV/0!</v>
      </c>
    </row>
    <row r="22" spans="1:19" ht="11.25">
      <c r="A22" s="32"/>
      <c r="B22" s="33" t="s">
        <v>8</v>
      </c>
      <c r="C22" s="34" t="s">
        <v>9</v>
      </c>
      <c r="D22" s="35">
        <v>12500000</v>
      </c>
      <c r="E22" s="35">
        <v>13421479</v>
      </c>
      <c r="F22" s="35"/>
      <c r="G22" s="36"/>
      <c r="H22" s="35"/>
      <c r="I22" s="35"/>
      <c r="J22" s="35"/>
      <c r="K22" s="35"/>
      <c r="L22" s="36"/>
      <c r="M22" s="164"/>
      <c r="N22" s="12">
        <f t="shared" si="7"/>
        <v>12500000</v>
      </c>
      <c r="O22" s="12">
        <f t="shared" si="7"/>
        <v>13421479</v>
      </c>
      <c r="P22" s="94">
        <f t="shared" si="8"/>
        <v>-921479</v>
      </c>
      <c r="Q22" s="108">
        <f t="shared" si="9"/>
        <v>107.371832</v>
      </c>
      <c r="R22" s="108">
        <f t="shared" si="10"/>
        <v>107.371832</v>
      </c>
      <c r="S22" s="108" t="e">
        <f t="shared" si="11"/>
        <v>#DIV/0!</v>
      </c>
    </row>
    <row r="23" spans="1:19" ht="11.25">
      <c r="A23" s="32"/>
      <c r="B23" s="33" t="s">
        <v>10</v>
      </c>
      <c r="C23" s="34" t="s">
        <v>11</v>
      </c>
      <c r="D23" s="35">
        <v>61500000</v>
      </c>
      <c r="E23" s="35">
        <v>88783179</v>
      </c>
      <c r="F23" s="35"/>
      <c r="G23" s="36"/>
      <c r="H23" s="35"/>
      <c r="I23" s="35"/>
      <c r="J23" s="35"/>
      <c r="K23" s="35"/>
      <c r="L23" s="36"/>
      <c r="M23" s="164"/>
      <c r="N23" s="12">
        <f t="shared" si="7"/>
        <v>61500000</v>
      </c>
      <c r="O23" s="12">
        <f t="shared" si="7"/>
        <v>88783179</v>
      </c>
      <c r="P23" s="94">
        <f t="shared" si="8"/>
        <v>-27283179</v>
      </c>
      <c r="Q23" s="108">
        <f t="shared" si="9"/>
        <v>144.36289268292683</v>
      </c>
      <c r="R23" s="108">
        <f t="shared" si="10"/>
        <v>144.36289268292683</v>
      </c>
      <c r="S23" s="108" t="e">
        <f t="shared" si="11"/>
        <v>#DIV/0!</v>
      </c>
    </row>
    <row r="24" spans="1:19" ht="11.25">
      <c r="A24" s="32"/>
      <c r="B24" s="33" t="s">
        <v>12</v>
      </c>
      <c r="C24" s="34" t="s">
        <v>13</v>
      </c>
      <c r="D24" s="35">
        <v>500000</v>
      </c>
      <c r="E24" s="35">
        <v>94762</v>
      </c>
      <c r="F24" s="35"/>
      <c r="G24" s="36"/>
      <c r="H24" s="35"/>
      <c r="I24" s="35"/>
      <c r="J24" s="35"/>
      <c r="K24" s="35"/>
      <c r="L24" s="36"/>
      <c r="M24" s="164"/>
      <c r="N24" s="12">
        <f t="shared" si="7"/>
        <v>500000</v>
      </c>
      <c r="O24" s="12">
        <f t="shared" si="7"/>
        <v>94762</v>
      </c>
      <c r="P24" s="94">
        <f t="shared" si="8"/>
        <v>405238</v>
      </c>
      <c r="Q24" s="108">
        <f t="shared" si="9"/>
        <v>18.9524</v>
      </c>
      <c r="R24" s="108">
        <f t="shared" si="10"/>
        <v>18.9524</v>
      </c>
      <c r="S24" s="108" t="e">
        <f t="shared" si="11"/>
        <v>#DIV/0!</v>
      </c>
    </row>
    <row r="25" spans="1:57" s="38" customFormat="1" ht="11.25">
      <c r="A25" s="37">
        <v>72</v>
      </c>
      <c r="B25" s="27"/>
      <c r="C25" s="28" t="s">
        <v>14</v>
      </c>
      <c r="D25" s="30">
        <f aca="true" t="shared" si="12" ref="D25:J25">SUM(D26:D30)</f>
        <v>7500000</v>
      </c>
      <c r="E25" s="30">
        <f t="shared" si="12"/>
        <v>4569773</v>
      </c>
      <c r="F25" s="30">
        <f t="shared" si="12"/>
        <v>0</v>
      </c>
      <c r="G25" s="30">
        <f t="shared" si="12"/>
        <v>0</v>
      </c>
      <c r="H25" s="30">
        <f t="shared" si="12"/>
        <v>10900000</v>
      </c>
      <c r="I25" s="30">
        <f t="shared" si="12"/>
        <v>6671739</v>
      </c>
      <c r="J25" s="30">
        <f t="shared" si="12"/>
        <v>0</v>
      </c>
      <c r="K25" s="30">
        <f>SUM(K27:K30)</f>
        <v>0</v>
      </c>
      <c r="L25" s="29">
        <f>SUM(L27:L30)</f>
        <v>0</v>
      </c>
      <c r="M25" s="334">
        <f>SUM(M27:M30)</f>
        <v>0</v>
      </c>
      <c r="N25" s="102">
        <f t="shared" si="7"/>
        <v>18400000</v>
      </c>
      <c r="O25" s="104">
        <f t="shared" si="7"/>
        <v>11241512</v>
      </c>
      <c r="P25" s="94">
        <f t="shared" si="8"/>
        <v>7158488</v>
      </c>
      <c r="Q25" s="108">
        <f t="shared" si="9"/>
        <v>61.095173913043475</v>
      </c>
      <c r="R25" s="108">
        <f t="shared" si="10"/>
        <v>60.93030666666667</v>
      </c>
      <c r="S25" s="108" t="e">
        <f t="shared" si="11"/>
        <v>#DIV/0!</v>
      </c>
      <c r="T25" s="139"/>
      <c r="U25" s="139"/>
      <c r="V25" s="139"/>
      <c r="W25" s="139"/>
      <c r="X25" s="139"/>
      <c r="Y25" s="139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25" s="74" customFormat="1" ht="11.25">
      <c r="A26" s="245"/>
      <c r="B26" s="33" t="s">
        <v>15</v>
      </c>
      <c r="C26" s="34" t="s">
        <v>16</v>
      </c>
      <c r="D26" s="246">
        <v>0</v>
      </c>
      <c r="E26" s="246"/>
      <c r="F26" s="246"/>
      <c r="G26" s="247"/>
      <c r="H26" s="270">
        <v>0</v>
      </c>
      <c r="I26" s="239">
        <v>2090</v>
      </c>
      <c r="J26" s="246"/>
      <c r="K26" s="246"/>
      <c r="L26" s="246"/>
      <c r="M26" s="335"/>
      <c r="N26" s="12">
        <f t="shared" si="7"/>
        <v>0</v>
      </c>
      <c r="O26" s="12">
        <f t="shared" si="7"/>
        <v>2090</v>
      </c>
      <c r="P26" s="12">
        <f>SUM(N26+L26+J26+H26+F26)</f>
        <v>0</v>
      </c>
      <c r="Q26" s="155"/>
      <c r="R26" s="155"/>
      <c r="S26" s="108" t="e">
        <f t="shared" si="11"/>
        <v>#DIV/0!</v>
      </c>
      <c r="T26" s="139"/>
      <c r="U26" s="139"/>
      <c r="V26" s="139"/>
      <c r="W26" s="139"/>
      <c r="X26" s="139"/>
      <c r="Y26" s="139"/>
    </row>
    <row r="27" spans="1:19" ht="11.25">
      <c r="A27" s="32"/>
      <c r="B27" s="33" t="s">
        <v>17</v>
      </c>
      <c r="C27" s="34" t="s">
        <v>166</v>
      </c>
      <c r="D27" s="35">
        <v>1000000</v>
      </c>
      <c r="E27" s="35">
        <v>594216</v>
      </c>
      <c r="F27" s="35"/>
      <c r="G27" s="36"/>
      <c r="H27" s="35">
        <v>400000</v>
      </c>
      <c r="I27" s="35">
        <v>800</v>
      </c>
      <c r="J27" s="35"/>
      <c r="K27" s="35"/>
      <c r="L27" s="36"/>
      <c r="M27" s="164"/>
      <c r="N27" s="12">
        <f t="shared" si="7"/>
        <v>1400000</v>
      </c>
      <c r="O27" s="12">
        <f t="shared" si="7"/>
        <v>595016</v>
      </c>
      <c r="P27" s="94">
        <f>SUM(N27-O27)</f>
        <v>804984</v>
      </c>
      <c r="Q27" s="108">
        <f t="shared" si="9"/>
        <v>42.50114285714286</v>
      </c>
      <c r="R27" s="108">
        <f>SUM(E27/D27*100)</f>
        <v>59.4216</v>
      </c>
      <c r="S27" s="108" t="e">
        <f t="shared" si="11"/>
        <v>#DIV/0!</v>
      </c>
    </row>
    <row r="28" spans="1:19" ht="12.75">
      <c r="A28" s="32"/>
      <c r="B28" s="33" t="s">
        <v>18</v>
      </c>
      <c r="C28" s="265" t="s">
        <v>167</v>
      </c>
      <c r="D28" s="35">
        <v>1000000</v>
      </c>
      <c r="E28" s="35">
        <v>398520</v>
      </c>
      <c r="F28" s="35"/>
      <c r="G28" s="36"/>
      <c r="H28" s="35">
        <v>10500000</v>
      </c>
      <c r="I28" s="35">
        <v>6665849</v>
      </c>
      <c r="J28" s="35"/>
      <c r="K28" s="35"/>
      <c r="L28" s="36"/>
      <c r="M28" s="164"/>
      <c r="N28" s="12">
        <f t="shared" si="7"/>
        <v>11500000</v>
      </c>
      <c r="O28" s="12">
        <f t="shared" si="7"/>
        <v>7064369</v>
      </c>
      <c r="P28" s="94">
        <f>SUM(N28-O28)</f>
        <v>4435631</v>
      </c>
      <c r="Q28" s="108">
        <f t="shared" si="9"/>
        <v>61.42929565217391</v>
      </c>
      <c r="R28" s="108">
        <f>SUM(E28/D28*100)</f>
        <v>39.852</v>
      </c>
      <c r="S28" s="108" t="e">
        <f t="shared" si="11"/>
        <v>#DIV/0!</v>
      </c>
    </row>
    <row r="29" spans="1:19" ht="11.25">
      <c r="A29" s="32"/>
      <c r="B29" s="33" t="s">
        <v>19</v>
      </c>
      <c r="C29" s="34" t="s">
        <v>20</v>
      </c>
      <c r="D29" s="35">
        <v>500000</v>
      </c>
      <c r="E29" s="35">
        <v>0</v>
      </c>
      <c r="F29" s="35"/>
      <c r="G29" s="36"/>
      <c r="H29" s="35"/>
      <c r="I29" s="35">
        <v>1500</v>
      </c>
      <c r="J29" s="35"/>
      <c r="K29" s="35"/>
      <c r="L29" s="36"/>
      <c r="M29" s="164"/>
      <c r="N29" s="12">
        <f t="shared" si="7"/>
        <v>500000</v>
      </c>
      <c r="O29" s="12">
        <f t="shared" si="7"/>
        <v>1500</v>
      </c>
      <c r="P29" s="94">
        <f>SUM(N29-O29)</f>
        <v>498500</v>
      </c>
      <c r="Q29" s="108">
        <f t="shared" si="9"/>
        <v>0.3</v>
      </c>
      <c r="R29" s="108">
        <f>SUM(E29/D29*100)</f>
        <v>0</v>
      </c>
      <c r="S29" s="108" t="e">
        <f t="shared" si="11"/>
        <v>#DIV/0!</v>
      </c>
    </row>
    <row r="30" spans="1:19" ht="11.25">
      <c r="A30" s="32"/>
      <c r="B30" s="33" t="s">
        <v>21</v>
      </c>
      <c r="C30" s="34" t="s">
        <v>22</v>
      </c>
      <c r="D30" s="35">
        <v>5000000</v>
      </c>
      <c r="E30" s="35">
        <v>3577037</v>
      </c>
      <c r="F30" s="35"/>
      <c r="G30" s="36"/>
      <c r="H30" s="35"/>
      <c r="I30" s="35">
        <v>1500</v>
      </c>
      <c r="J30" s="35"/>
      <c r="K30" s="35"/>
      <c r="L30" s="36">
        <v>0</v>
      </c>
      <c r="M30" s="164">
        <v>0</v>
      </c>
      <c r="N30" s="12">
        <f t="shared" si="7"/>
        <v>5000000</v>
      </c>
      <c r="O30" s="12">
        <f t="shared" si="7"/>
        <v>3578537</v>
      </c>
      <c r="P30" s="94">
        <f>SUM(N30-O30)</f>
        <v>1421463</v>
      </c>
      <c r="Q30" s="108">
        <f t="shared" si="9"/>
        <v>71.57074</v>
      </c>
      <c r="R30" s="108">
        <f>SUM(E30/D30*100)</f>
        <v>71.54074</v>
      </c>
      <c r="S30" s="108" t="e">
        <f t="shared" si="11"/>
        <v>#DIV/0!</v>
      </c>
    </row>
    <row r="31" spans="1:57" s="44" customFormat="1" ht="11.25">
      <c r="A31" s="39">
        <v>74</v>
      </c>
      <c r="B31" s="40"/>
      <c r="C31" s="41" t="s">
        <v>23</v>
      </c>
      <c r="D31" s="42">
        <f>SUM(D32:D33)</f>
        <v>36520000</v>
      </c>
      <c r="E31" s="42">
        <f aca="true" t="shared" si="13" ref="E31:K31">SUM(E32:E33)</f>
        <v>32026270</v>
      </c>
      <c r="F31" s="42">
        <f t="shared" si="13"/>
        <v>252967000</v>
      </c>
      <c r="G31" s="42">
        <f t="shared" si="13"/>
        <v>250156913</v>
      </c>
      <c r="H31" s="42">
        <f t="shared" si="13"/>
        <v>0</v>
      </c>
      <c r="I31" s="42">
        <f t="shared" si="13"/>
        <v>0</v>
      </c>
      <c r="J31" s="42">
        <f t="shared" si="13"/>
        <v>15500000</v>
      </c>
      <c r="K31" s="42">
        <f t="shared" si="13"/>
        <v>8987398</v>
      </c>
      <c r="L31" s="240">
        <f>SUM(L32:L33)</f>
        <v>0</v>
      </c>
      <c r="M31" s="187">
        <f>SUM(M32)</f>
        <v>0</v>
      </c>
      <c r="N31" s="103">
        <f t="shared" si="7"/>
        <v>304987000</v>
      </c>
      <c r="O31" s="104">
        <f>SUM(M31+K31+I31+G32+E31)</f>
        <v>291170581</v>
      </c>
      <c r="P31" s="94">
        <f t="shared" si="8"/>
        <v>13816419</v>
      </c>
      <c r="Q31" s="108">
        <f t="shared" si="9"/>
        <v>95.46983346831176</v>
      </c>
      <c r="R31" s="108">
        <f>SUM(E31/D31*100)</f>
        <v>87.69515334063527</v>
      </c>
      <c r="S31" s="108">
        <f t="shared" si="11"/>
        <v>98.88914878225224</v>
      </c>
      <c r="T31" s="144"/>
      <c r="U31" s="144"/>
      <c r="V31" s="144"/>
      <c r="W31" s="144"/>
      <c r="X31" s="144"/>
      <c r="Y31" s="144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</row>
    <row r="32" spans="1:19" ht="11.25">
      <c r="A32" s="32"/>
      <c r="B32" s="33" t="s">
        <v>24</v>
      </c>
      <c r="C32" s="34" t="s">
        <v>25</v>
      </c>
      <c r="D32" s="35">
        <v>36520000</v>
      </c>
      <c r="E32" s="35">
        <v>32026270</v>
      </c>
      <c r="F32" s="35">
        <v>252967000</v>
      </c>
      <c r="G32" s="35">
        <v>250156913</v>
      </c>
      <c r="H32" s="35"/>
      <c r="I32" s="35">
        <v>0</v>
      </c>
      <c r="J32" s="35"/>
      <c r="K32" s="35">
        <v>0</v>
      </c>
      <c r="L32" s="36"/>
      <c r="M32" s="164">
        <v>0</v>
      </c>
      <c r="N32" s="12">
        <f t="shared" si="7"/>
        <v>289487000</v>
      </c>
      <c r="O32" s="12">
        <f t="shared" si="7"/>
        <v>282183183</v>
      </c>
      <c r="P32" s="94">
        <f t="shared" si="8"/>
        <v>7303817</v>
      </c>
      <c r="Q32" s="108">
        <f t="shared" si="9"/>
        <v>97.47697927713507</v>
      </c>
      <c r="R32" s="108">
        <f aca="true" t="shared" si="14" ref="R32:R42">SUM(E32/D32*100)</f>
        <v>87.69515334063527</v>
      </c>
      <c r="S32" s="108">
        <f t="shared" si="11"/>
        <v>98.88914878225224</v>
      </c>
    </row>
    <row r="33" spans="1:19" ht="11.25">
      <c r="A33" s="336"/>
      <c r="B33" s="33" t="s">
        <v>26</v>
      </c>
      <c r="C33" s="34" t="s">
        <v>27</v>
      </c>
      <c r="D33" s="35">
        <v>0</v>
      </c>
      <c r="E33" s="35">
        <v>0</v>
      </c>
      <c r="F33" s="35"/>
      <c r="G33" s="36"/>
      <c r="H33" s="35"/>
      <c r="I33" s="35"/>
      <c r="J33" s="35">
        <v>15500000</v>
      </c>
      <c r="K33" s="35">
        <v>8987398</v>
      </c>
      <c r="L33" s="36"/>
      <c r="M33" s="35"/>
      <c r="N33" s="12">
        <f t="shared" si="7"/>
        <v>15500000</v>
      </c>
      <c r="O33" s="12">
        <f t="shared" si="7"/>
        <v>8987398</v>
      </c>
      <c r="P33" s="12">
        <f t="shared" si="8"/>
        <v>6512602</v>
      </c>
      <c r="Q33" s="108">
        <f t="shared" si="9"/>
        <v>57.98321290322581</v>
      </c>
      <c r="R33" s="108" t="e">
        <f t="shared" si="14"/>
        <v>#DIV/0!</v>
      </c>
      <c r="S33" s="108" t="e">
        <f t="shared" si="11"/>
        <v>#DIV/0!</v>
      </c>
    </row>
    <row r="34" spans="1:19" ht="12.75">
      <c r="A34" s="336">
        <v>75</v>
      </c>
      <c r="B34" s="337"/>
      <c r="C34" s="338" t="s">
        <v>176</v>
      </c>
      <c r="D34" s="339"/>
      <c r="E34" s="339">
        <f>SUM(E35)</f>
        <v>0</v>
      </c>
      <c r="F34" s="339"/>
      <c r="G34" s="340"/>
      <c r="H34" s="339"/>
      <c r="I34" s="339"/>
      <c r="J34" s="339"/>
      <c r="K34" s="339"/>
      <c r="L34" s="339">
        <f>SUM(L35)</f>
        <v>0</v>
      </c>
      <c r="M34" s="339"/>
      <c r="N34" s="339">
        <f>SUM(N35)</f>
        <v>0</v>
      </c>
      <c r="O34" s="12">
        <f t="shared" si="7"/>
        <v>0</v>
      </c>
      <c r="P34" s="12">
        <f t="shared" si="8"/>
        <v>0</v>
      </c>
      <c r="Q34" s="108" t="e">
        <f t="shared" si="9"/>
        <v>#DIV/0!</v>
      </c>
      <c r="R34" s="108" t="e">
        <f t="shared" si="14"/>
        <v>#DIV/0!</v>
      </c>
      <c r="S34" s="108" t="e">
        <f t="shared" si="11"/>
        <v>#DIV/0!</v>
      </c>
    </row>
    <row r="35" spans="1:19" ht="12" thickBot="1">
      <c r="A35" s="341"/>
      <c r="B35" s="342">
        <v>754</v>
      </c>
      <c r="C35" s="343" t="s">
        <v>177</v>
      </c>
      <c r="D35" s="35">
        <v>0</v>
      </c>
      <c r="E35" s="35">
        <v>0</v>
      </c>
      <c r="F35" s="35">
        <v>0</v>
      </c>
      <c r="G35" s="36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/>
      <c r="N35" s="12">
        <f>SUM(L35+J35+H35+F35+D35)</f>
        <v>0</v>
      </c>
      <c r="O35" s="12">
        <f t="shared" si="7"/>
        <v>0</v>
      </c>
      <c r="P35" s="12">
        <f t="shared" si="8"/>
        <v>0</v>
      </c>
      <c r="Q35" s="108" t="e">
        <f t="shared" si="9"/>
        <v>#DIV/0!</v>
      </c>
      <c r="R35" s="108" t="e">
        <f t="shared" si="14"/>
        <v>#DIV/0!</v>
      </c>
      <c r="S35" s="108" t="e">
        <f t="shared" si="11"/>
        <v>#DIV/0!</v>
      </c>
    </row>
    <row r="36" spans="1:19" ht="11.25">
      <c r="A36" s="75" t="s">
        <v>55</v>
      </c>
      <c r="B36" s="47"/>
      <c r="C36" s="47"/>
      <c r="D36" s="308">
        <f>SUM(D37)</f>
        <v>15000000</v>
      </c>
      <c r="E36" s="308">
        <f aca="true" t="shared" si="15" ref="E36:O36">SUM(E37)</f>
        <v>5379586</v>
      </c>
      <c r="F36" s="308">
        <f t="shared" si="15"/>
        <v>0</v>
      </c>
      <c r="G36" s="308">
        <f t="shared" si="15"/>
        <v>0</v>
      </c>
      <c r="H36" s="309">
        <f t="shared" si="15"/>
        <v>0</v>
      </c>
      <c r="I36" s="309">
        <f t="shared" si="15"/>
        <v>0</v>
      </c>
      <c r="J36" s="310">
        <f t="shared" si="15"/>
        <v>0</v>
      </c>
      <c r="K36" s="310">
        <f t="shared" si="15"/>
        <v>0</v>
      </c>
      <c r="L36" s="310">
        <f t="shared" si="15"/>
        <v>0</v>
      </c>
      <c r="M36" s="310">
        <f t="shared" si="15"/>
        <v>0</v>
      </c>
      <c r="N36" s="310">
        <f t="shared" si="15"/>
        <v>15000000</v>
      </c>
      <c r="O36" s="310">
        <f t="shared" si="15"/>
        <v>5379586</v>
      </c>
      <c r="P36" s="94">
        <f t="shared" si="8"/>
        <v>9620414</v>
      </c>
      <c r="Q36" s="108">
        <f t="shared" si="9"/>
        <v>35.863906666666665</v>
      </c>
      <c r="R36" s="108">
        <f t="shared" si="14"/>
        <v>35.863906666666665</v>
      </c>
      <c r="S36" s="108" t="e">
        <f t="shared" si="11"/>
        <v>#DIV/0!</v>
      </c>
    </row>
    <row r="37" spans="1:57" s="52" customFormat="1" ht="12.75" customHeight="1">
      <c r="A37" s="48">
        <v>73</v>
      </c>
      <c r="B37" s="49"/>
      <c r="C37" s="50" t="s">
        <v>28</v>
      </c>
      <c r="D37" s="51">
        <f>SUM(D38:D39)</f>
        <v>15000000</v>
      </c>
      <c r="E37" s="51">
        <f aca="true" t="shared" si="16" ref="E37:M37">SUM(E38:E39)</f>
        <v>5379586</v>
      </c>
      <c r="F37" s="51">
        <f t="shared" si="16"/>
        <v>0</v>
      </c>
      <c r="G37" s="51">
        <f t="shared" si="16"/>
        <v>0</v>
      </c>
      <c r="H37" s="51">
        <f t="shared" si="16"/>
        <v>0</v>
      </c>
      <c r="I37" s="51">
        <f t="shared" si="16"/>
        <v>0</v>
      </c>
      <c r="J37" s="51">
        <f t="shared" si="16"/>
        <v>0</v>
      </c>
      <c r="K37" s="51">
        <f t="shared" si="16"/>
        <v>0</v>
      </c>
      <c r="L37" s="51">
        <f t="shared" si="16"/>
        <v>0</v>
      </c>
      <c r="M37" s="51">
        <f t="shared" si="16"/>
        <v>0</v>
      </c>
      <c r="N37" s="51">
        <f>SUM(N38:N39)</f>
        <v>15000000</v>
      </c>
      <c r="O37" s="51">
        <f>SUM(O38:O39)</f>
        <v>5379586</v>
      </c>
      <c r="P37" s="94">
        <f t="shared" si="8"/>
        <v>9620414</v>
      </c>
      <c r="Q37" s="108">
        <f t="shared" si="9"/>
        <v>35.863906666666665</v>
      </c>
      <c r="R37" s="108">
        <f t="shared" si="14"/>
        <v>35.863906666666665</v>
      </c>
      <c r="S37" s="108" t="e">
        <f t="shared" si="11"/>
        <v>#DIV/0!</v>
      </c>
      <c r="T37" s="142"/>
      <c r="U37" s="142"/>
      <c r="V37" s="142"/>
      <c r="W37" s="142"/>
      <c r="X37" s="142"/>
      <c r="Y37" s="142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</row>
    <row r="38" spans="1:19" ht="11.25">
      <c r="A38" s="32"/>
      <c r="B38" s="33" t="s">
        <v>29</v>
      </c>
      <c r="C38" s="34" t="s">
        <v>30</v>
      </c>
      <c r="D38" s="35">
        <v>0</v>
      </c>
      <c r="E38" s="35">
        <v>0</v>
      </c>
      <c r="F38" s="35"/>
      <c r="G38" s="36"/>
      <c r="H38" s="35">
        <v>0</v>
      </c>
      <c r="I38" s="35">
        <v>0</v>
      </c>
      <c r="J38" s="35"/>
      <c r="K38" s="35"/>
      <c r="L38" s="36"/>
      <c r="M38" s="35"/>
      <c r="N38" s="12">
        <f>SUM(L38+J38+H38+F38+D38)</f>
        <v>0</v>
      </c>
      <c r="O38" s="12">
        <f>SUM(M38+K38+I38+G38+E38)</f>
        <v>0</v>
      </c>
      <c r="P38" s="94">
        <f t="shared" si="8"/>
        <v>0</v>
      </c>
      <c r="Q38" s="108" t="e">
        <f t="shared" si="9"/>
        <v>#DIV/0!</v>
      </c>
      <c r="R38" s="108" t="e">
        <f t="shared" si="14"/>
        <v>#DIV/0!</v>
      </c>
      <c r="S38" s="108" t="e">
        <f t="shared" si="11"/>
        <v>#DIV/0!</v>
      </c>
    </row>
    <row r="39" spans="1:19" ht="11.25">
      <c r="A39" s="32"/>
      <c r="B39" s="33" t="s">
        <v>31</v>
      </c>
      <c r="C39" s="34" t="s">
        <v>32</v>
      </c>
      <c r="D39" s="35">
        <v>15000000</v>
      </c>
      <c r="E39" s="35">
        <v>5379586</v>
      </c>
      <c r="F39" s="35"/>
      <c r="G39" s="36"/>
      <c r="H39" s="35"/>
      <c r="I39" s="35"/>
      <c r="J39" s="35"/>
      <c r="K39" s="35"/>
      <c r="L39" s="36"/>
      <c r="M39" s="35"/>
      <c r="N39" s="12">
        <f>SUM(L39+J39+H39+F39+D39)</f>
        <v>15000000</v>
      </c>
      <c r="O39" s="12">
        <f>SUM(M39+K39+I39+G39+E39)</f>
        <v>5379586</v>
      </c>
      <c r="P39" s="94">
        <f t="shared" si="8"/>
        <v>9620414</v>
      </c>
      <c r="Q39" s="108">
        <f t="shared" si="9"/>
        <v>35.863906666666665</v>
      </c>
      <c r="R39" s="108">
        <f t="shared" si="14"/>
        <v>35.863906666666665</v>
      </c>
      <c r="S39" s="108" t="e">
        <f t="shared" si="11"/>
        <v>#DIV/0!</v>
      </c>
    </row>
    <row r="40" spans="1:19" ht="11.25">
      <c r="A40" s="197">
        <v>74</v>
      </c>
      <c r="B40" s="40">
        <v>74</v>
      </c>
      <c r="C40" s="198" t="s">
        <v>23</v>
      </c>
      <c r="D40" s="307">
        <f>SUM(D41:D42)</f>
        <v>0</v>
      </c>
      <c r="E40" s="307">
        <f aca="true" t="shared" si="17" ref="E40:N40">SUM(E41:E42)</f>
        <v>4396490</v>
      </c>
      <c r="F40" s="307">
        <f t="shared" si="17"/>
        <v>0</v>
      </c>
      <c r="G40" s="307">
        <f t="shared" si="17"/>
        <v>2813578</v>
      </c>
      <c r="H40" s="307">
        <f t="shared" si="17"/>
        <v>0</v>
      </c>
      <c r="I40" s="307">
        <f t="shared" si="17"/>
        <v>204607</v>
      </c>
      <c r="J40" s="307">
        <f t="shared" si="17"/>
        <v>0</v>
      </c>
      <c r="K40" s="307">
        <f t="shared" si="17"/>
        <v>3561393</v>
      </c>
      <c r="L40" s="307">
        <f t="shared" si="17"/>
        <v>0</v>
      </c>
      <c r="M40" s="307">
        <f t="shared" si="17"/>
        <v>0</v>
      </c>
      <c r="N40" s="307">
        <f t="shared" si="17"/>
        <v>0</v>
      </c>
      <c r="O40" s="104">
        <f>SUM(E40+G40+I40+K40)</f>
        <v>10976068</v>
      </c>
      <c r="P40" s="201"/>
      <c r="Q40" s="108" t="e">
        <f t="shared" si="9"/>
        <v>#DIV/0!</v>
      </c>
      <c r="R40" s="108" t="e">
        <f t="shared" si="14"/>
        <v>#DIV/0!</v>
      </c>
      <c r="S40" s="108" t="e">
        <f t="shared" si="11"/>
        <v>#DIV/0!</v>
      </c>
    </row>
    <row r="41" spans="1:19" ht="11.25">
      <c r="A41" s="32"/>
      <c r="B41" s="54">
        <v>741</v>
      </c>
      <c r="C41" s="34" t="s">
        <v>156</v>
      </c>
      <c r="D41" s="35"/>
      <c r="E41" s="35">
        <v>4396490</v>
      </c>
      <c r="F41" s="35"/>
      <c r="G41" s="35">
        <v>2813578</v>
      </c>
      <c r="H41" s="35"/>
      <c r="I41" s="35">
        <v>204607</v>
      </c>
      <c r="J41" s="35"/>
      <c r="K41" s="35">
        <v>3561393</v>
      </c>
      <c r="L41" s="36"/>
      <c r="M41" s="35"/>
      <c r="N41" s="12">
        <f>SUM(L41+J41+H41+F41+D41)</f>
        <v>0</v>
      </c>
      <c r="O41" s="12">
        <f>SUM(M41+K41+I41+G41+E41)</f>
        <v>10976068</v>
      </c>
      <c r="P41" s="94"/>
      <c r="Q41" s="108" t="e">
        <f t="shared" si="9"/>
        <v>#DIV/0!</v>
      </c>
      <c r="R41" s="108" t="e">
        <f t="shared" si="14"/>
        <v>#DIV/0!</v>
      </c>
      <c r="S41" s="108" t="e">
        <f t="shared" si="11"/>
        <v>#DIV/0!</v>
      </c>
    </row>
    <row r="42" spans="1:19" ht="12" thickBot="1">
      <c r="A42" s="55"/>
      <c r="B42" s="56" t="s">
        <v>33</v>
      </c>
      <c r="C42" s="57" t="s">
        <v>34</v>
      </c>
      <c r="D42" s="58"/>
      <c r="E42" s="58"/>
      <c r="F42" s="58"/>
      <c r="G42" s="59"/>
      <c r="H42" s="58"/>
      <c r="I42" s="58"/>
      <c r="J42" s="58"/>
      <c r="K42" s="58"/>
      <c r="L42" s="59"/>
      <c r="M42" s="58"/>
      <c r="N42" s="12">
        <f>SUM(D42+F42+H42+J42)</f>
        <v>0</v>
      </c>
      <c r="O42" s="12"/>
      <c r="P42" s="94">
        <f t="shared" si="8"/>
        <v>0</v>
      </c>
      <c r="Q42" s="108" t="e">
        <f t="shared" si="9"/>
        <v>#DIV/0!</v>
      </c>
      <c r="R42" s="108" t="e">
        <f t="shared" si="14"/>
        <v>#DIV/0!</v>
      </c>
      <c r="S42" s="108" t="e">
        <f t="shared" si="11"/>
        <v>#DIV/0!</v>
      </c>
    </row>
    <row r="43" spans="1:19" ht="12.75" customHeight="1" thickBot="1">
      <c r="A43" s="22"/>
      <c r="B43" s="159"/>
      <c r="C43" s="23"/>
      <c r="D43" s="169">
        <f>SUM(D20+D25+D31+D37)</f>
        <v>139820000</v>
      </c>
      <c r="E43" s="169">
        <f>SUM(E20+E25+E31+E37+E40)</f>
        <v>154382563</v>
      </c>
      <c r="F43" s="169">
        <f aca="true" t="shared" si="18" ref="F43:O43">SUM(F20+F25+F31+F37+F40)</f>
        <v>252967000</v>
      </c>
      <c r="G43" s="169">
        <f t="shared" si="18"/>
        <v>252970491</v>
      </c>
      <c r="H43" s="169">
        <f t="shared" si="18"/>
        <v>10900000</v>
      </c>
      <c r="I43" s="169">
        <f t="shared" si="18"/>
        <v>6876346</v>
      </c>
      <c r="J43" s="169">
        <f t="shared" si="18"/>
        <v>15500000</v>
      </c>
      <c r="K43" s="169">
        <f t="shared" si="18"/>
        <v>12548791</v>
      </c>
      <c r="L43" s="169">
        <f t="shared" si="18"/>
        <v>0</v>
      </c>
      <c r="M43" s="169">
        <f t="shared" si="18"/>
        <v>0</v>
      </c>
      <c r="N43" s="169">
        <f t="shared" si="18"/>
        <v>419187000</v>
      </c>
      <c r="O43" s="169">
        <f t="shared" si="18"/>
        <v>426778191</v>
      </c>
      <c r="P43" s="169">
        <f>SUM(P36+P34+P31+P25+P20)</f>
        <v>3384877</v>
      </c>
      <c r="Q43" s="108">
        <f>SUM(O43/N43*100)</f>
        <v>101.81093187527286</v>
      </c>
      <c r="R43" s="108">
        <f>SUM(E43/D43*100)</f>
        <v>110.41522171363181</v>
      </c>
      <c r="S43" s="108">
        <f>SUM(G43/F43*100)</f>
        <v>100.00138002190009</v>
      </c>
    </row>
    <row r="44" spans="1:19" ht="15" customHeight="1" thickBot="1">
      <c r="A44" s="22"/>
      <c r="B44" s="159"/>
      <c r="C44" s="420" t="s">
        <v>204</v>
      </c>
      <c r="D44" s="276">
        <v>4396490</v>
      </c>
      <c r="E44" s="276">
        <v>0</v>
      </c>
      <c r="F44" s="276">
        <v>2813578</v>
      </c>
      <c r="G44" s="276">
        <v>0</v>
      </c>
      <c r="H44" s="276">
        <v>204607</v>
      </c>
      <c r="I44" s="276">
        <v>0</v>
      </c>
      <c r="J44" s="276">
        <v>3561393</v>
      </c>
      <c r="K44" s="276">
        <v>2040962</v>
      </c>
      <c r="L44" s="276"/>
      <c r="M44" s="276"/>
      <c r="N44" s="277">
        <v>0</v>
      </c>
      <c r="O44" s="169"/>
      <c r="P44" s="169"/>
      <c r="Q44" s="73"/>
      <c r="R44" s="73"/>
      <c r="S44" s="73"/>
    </row>
    <row r="45" spans="1:19" ht="24.75" customHeight="1" thickBot="1">
      <c r="A45" s="22"/>
      <c r="B45" s="159"/>
      <c r="C45" s="297" t="s">
        <v>199</v>
      </c>
      <c r="D45" s="60"/>
      <c r="E45" s="60">
        <f>SUM(E43-E44)</f>
        <v>154382563</v>
      </c>
      <c r="F45" s="60"/>
      <c r="G45" s="60">
        <f>SUM(G43-G44)</f>
        <v>252970491</v>
      </c>
      <c r="H45" s="60">
        <v>0</v>
      </c>
      <c r="I45" s="60">
        <f>SUM(I43-I44)</f>
        <v>6876346</v>
      </c>
      <c r="J45" s="60"/>
      <c r="K45" s="60">
        <f>SUM(K43-K44)</f>
        <v>10507829</v>
      </c>
      <c r="L45" s="60"/>
      <c r="M45" s="60"/>
      <c r="N45" s="306"/>
      <c r="O45" s="169"/>
      <c r="P45" s="169"/>
      <c r="Q45" s="73"/>
      <c r="R45" s="73"/>
      <c r="S45" s="73"/>
    </row>
    <row r="46" spans="1:19" ht="24.75" customHeight="1" thickBot="1">
      <c r="A46" s="22"/>
      <c r="B46" s="159"/>
      <c r="C46" s="23"/>
      <c r="D46" s="169"/>
      <c r="E46" s="169">
        <f>SUM(E45+D44)</f>
        <v>158779053</v>
      </c>
      <c r="F46" s="169"/>
      <c r="G46" s="169">
        <f>SUM(G45+F44)</f>
        <v>255784069</v>
      </c>
      <c r="H46" s="169"/>
      <c r="I46" s="169">
        <f>SUM(I45+H44)</f>
        <v>7080953</v>
      </c>
      <c r="J46" s="169"/>
      <c r="K46" s="169"/>
      <c r="L46" s="169">
        <f>SUM(L45+K44)</f>
        <v>2040962</v>
      </c>
      <c r="M46" s="169"/>
      <c r="N46" s="169"/>
      <c r="O46" s="169"/>
      <c r="P46" s="169"/>
      <c r="Q46" s="73"/>
      <c r="R46" s="73"/>
      <c r="S46" s="73"/>
    </row>
    <row r="47" spans="1:31" ht="31.5" customHeight="1" thickBot="1">
      <c r="A47" s="7"/>
      <c r="B47" s="8"/>
      <c r="C47" s="423" t="s">
        <v>188</v>
      </c>
      <c r="D47" s="427" t="s">
        <v>207</v>
      </c>
      <c r="E47" s="428" t="s">
        <v>206</v>
      </c>
      <c r="F47" s="449" t="s">
        <v>181</v>
      </c>
      <c r="G47" s="450"/>
      <c r="H47" s="451" t="s">
        <v>182</v>
      </c>
      <c r="I47" s="452"/>
      <c r="J47" s="203" t="s">
        <v>183</v>
      </c>
      <c r="K47" s="422" t="s">
        <v>205</v>
      </c>
      <c r="L47" s="211" t="s">
        <v>184</v>
      </c>
      <c r="M47" s="426"/>
      <c r="N47" s="453" t="s">
        <v>185</v>
      </c>
      <c r="O47" s="454"/>
      <c r="P47" s="454"/>
      <c r="Q47" s="424" t="s">
        <v>133</v>
      </c>
      <c r="R47" s="419" t="s">
        <v>139</v>
      </c>
      <c r="S47" s="442" t="s">
        <v>133</v>
      </c>
      <c r="T47" s="143"/>
      <c r="U47" s="143"/>
      <c r="V47" s="143"/>
      <c r="W47" s="147"/>
      <c r="X47" s="147"/>
      <c r="Y47" s="147"/>
      <c r="Z47" s="147"/>
      <c r="AA47" s="147"/>
      <c r="AB47" s="147"/>
      <c r="AC47" s="147"/>
      <c r="AD47" s="147"/>
      <c r="AE47" s="147"/>
    </row>
    <row r="48" spans="1:31" ht="24" customHeight="1" thickBot="1">
      <c r="A48" s="9"/>
      <c r="B48" s="10"/>
      <c r="C48" s="79"/>
      <c r="D48" s="421" t="s">
        <v>57</v>
      </c>
      <c r="E48" s="421" t="s">
        <v>58</v>
      </c>
      <c r="F48" s="421" t="s">
        <v>59</v>
      </c>
      <c r="G48" s="425" t="s">
        <v>60</v>
      </c>
      <c r="H48" s="421" t="s">
        <v>59</v>
      </c>
      <c r="I48" s="421" t="s">
        <v>61</v>
      </c>
      <c r="J48" s="421" t="s">
        <v>59</v>
      </c>
      <c r="K48" s="421" t="s">
        <v>60</v>
      </c>
      <c r="L48" s="425" t="s">
        <v>59</v>
      </c>
      <c r="M48" s="421" t="s">
        <v>146</v>
      </c>
      <c r="N48" s="98" t="s">
        <v>59</v>
      </c>
      <c r="O48" s="98" t="s">
        <v>61</v>
      </c>
      <c r="P48" s="199" t="s">
        <v>140</v>
      </c>
      <c r="Q48" s="65" t="s">
        <v>144</v>
      </c>
      <c r="R48" s="65" t="s">
        <v>143</v>
      </c>
      <c r="S48" s="443" t="s">
        <v>169</v>
      </c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11.25" customHeight="1" thickBot="1">
      <c r="A49" s="22"/>
      <c r="B49" s="10"/>
      <c r="C49" s="165" t="s">
        <v>138</v>
      </c>
      <c r="D49" s="166">
        <f aca="true" t="shared" si="19" ref="D49:P49">SUM(D50+D70)</f>
        <v>139820000</v>
      </c>
      <c r="E49" s="166">
        <f t="shared" si="19"/>
        <v>129217498</v>
      </c>
      <c r="F49" s="166">
        <f t="shared" si="19"/>
        <v>252967000</v>
      </c>
      <c r="G49" s="166">
        <f t="shared" si="19"/>
        <v>251990745</v>
      </c>
      <c r="H49" s="166">
        <f t="shared" si="19"/>
        <v>10900000</v>
      </c>
      <c r="I49" s="166">
        <f t="shared" si="19"/>
        <v>6608461</v>
      </c>
      <c r="J49" s="166">
        <f t="shared" si="19"/>
        <v>15500000</v>
      </c>
      <c r="K49" s="166">
        <f t="shared" si="19"/>
        <v>10419575</v>
      </c>
      <c r="L49" s="166">
        <f t="shared" si="19"/>
        <v>0</v>
      </c>
      <c r="M49" s="166">
        <f t="shared" si="19"/>
        <v>0</v>
      </c>
      <c r="N49" s="166">
        <f t="shared" si="19"/>
        <v>419187000</v>
      </c>
      <c r="O49" s="166">
        <f t="shared" si="19"/>
        <v>398236279</v>
      </c>
      <c r="P49" s="166">
        <f t="shared" si="19"/>
        <v>20950721</v>
      </c>
      <c r="Q49" s="108">
        <f>SUM(O49/N49*100)</f>
        <v>95.00205850849383</v>
      </c>
      <c r="R49" s="108">
        <f>SUM(E49/D49*100)</f>
        <v>92.41703475897583</v>
      </c>
      <c r="S49" s="108">
        <f aca="true" t="shared" si="20" ref="S49:S64">SUM(G49/F49*100)</f>
        <v>99.61407812086162</v>
      </c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22" ht="20.25" customHeight="1">
      <c r="A50" s="53"/>
      <c r="B50" s="53"/>
      <c r="C50" s="107" t="s">
        <v>35</v>
      </c>
      <c r="D50" s="35">
        <f>SUM(D51+D55+D57+D65+D67)</f>
        <v>99870000</v>
      </c>
      <c r="E50" s="35">
        <f>SUM(E51+E55+E57+E65+E67)</f>
        <v>89827723</v>
      </c>
      <c r="F50" s="35">
        <f>SUM(F51+F55+F57+F67)</f>
        <v>252967000</v>
      </c>
      <c r="G50" s="35">
        <f>SUM(G51+G55+G57+G67)</f>
        <v>251990745</v>
      </c>
      <c r="H50" s="35">
        <f>SUM(H51+H55+H57+H67)</f>
        <v>10900000</v>
      </c>
      <c r="I50" s="35">
        <f>SUM(I51+I55+I57+I67)</f>
        <v>6608461</v>
      </c>
      <c r="J50" s="35">
        <f aca="true" t="shared" si="21" ref="J50:P50">SUM(J51+J55+J57+J65+J67)</f>
        <v>11300000</v>
      </c>
      <c r="K50" s="35">
        <f t="shared" si="21"/>
        <v>6529575</v>
      </c>
      <c r="L50" s="35">
        <f t="shared" si="21"/>
        <v>0</v>
      </c>
      <c r="M50" s="35">
        <f t="shared" si="21"/>
        <v>0</v>
      </c>
      <c r="N50" s="35">
        <f t="shared" si="21"/>
        <v>375037000</v>
      </c>
      <c r="O50" s="35">
        <f t="shared" si="21"/>
        <v>354956504</v>
      </c>
      <c r="P50" s="35">
        <f t="shared" si="21"/>
        <v>20080496</v>
      </c>
      <c r="Q50" s="108">
        <f aca="true" t="shared" si="22" ref="Q50:Q77">SUM(O50/N50*100)</f>
        <v>94.64572935470366</v>
      </c>
      <c r="R50" s="108">
        <f aca="true" t="shared" si="23" ref="R50:R77">SUM(E50/D50*100)</f>
        <v>89.94465104636026</v>
      </c>
      <c r="S50" s="108">
        <f t="shared" si="20"/>
        <v>99.61407812086162</v>
      </c>
      <c r="U50" s="169"/>
      <c r="V50" s="169"/>
    </row>
    <row r="51" spans="1:57" s="66" customFormat="1" ht="19.5" customHeight="1">
      <c r="A51" s="179">
        <v>40</v>
      </c>
      <c r="B51" s="180"/>
      <c r="C51" s="175" t="s">
        <v>36</v>
      </c>
      <c r="D51" s="185">
        <f aca="true" t="shared" si="24" ref="D51:J51">SUM(D52:D54)</f>
        <v>48250000</v>
      </c>
      <c r="E51" s="318">
        <f>SUM(E52:E54)</f>
        <v>45672252</v>
      </c>
      <c r="F51" s="185">
        <f t="shared" si="24"/>
        <v>233682000</v>
      </c>
      <c r="G51" s="185">
        <f t="shared" si="24"/>
        <v>233150947</v>
      </c>
      <c r="H51" s="185">
        <f t="shared" si="24"/>
        <v>0</v>
      </c>
      <c r="I51" s="185">
        <f t="shared" si="24"/>
        <v>0</v>
      </c>
      <c r="J51" s="185">
        <f t="shared" si="24"/>
        <v>0</v>
      </c>
      <c r="K51" s="185">
        <f>SUM(K52:K54)</f>
        <v>0</v>
      </c>
      <c r="L51" s="186">
        <f>SUM(L52:L54)</f>
        <v>0</v>
      </c>
      <c r="M51" s="319">
        <f>SUM(M52:M54)</f>
        <v>0</v>
      </c>
      <c r="N51" s="181">
        <f>SUM(D51+F51+H51+J51+L51)</f>
        <v>281932000</v>
      </c>
      <c r="O51" s="181">
        <f aca="true" t="shared" si="25" ref="O51:O71">SUM(E51+G51+I51+K51+M51)</f>
        <v>278823199</v>
      </c>
      <c r="P51" s="201">
        <f aca="true" t="shared" si="26" ref="P51:P77">SUM(N51-O51)</f>
        <v>3108801</v>
      </c>
      <c r="Q51" s="204">
        <f t="shared" si="22"/>
        <v>98.89732240398395</v>
      </c>
      <c r="R51" s="204">
        <f t="shared" si="23"/>
        <v>94.6575170984456</v>
      </c>
      <c r="S51" s="108">
        <f t="shared" si="20"/>
        <v>99.7727454403848</v>
      </c>
      <c r="T51" s="144"/>
      <c r="U51" s="192"/>
      <c r="V51" s="192"/>
      <c r="W51" s="144"/>
      <c r="X51" s="144"/>
      <c r="Y51" s="144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</row>
    <row r="52" spans="1:22" ht="18" customHeight="1">
      <c r="A52" s="61"/>
      <c r="B52" s="62">
        <v>401</v>
      </c>
      <c r="C52" s="34" t="s">
        <v>37</v>
      </c>
      <c r="D52" s="63">
        <v>30500000</v>
      </c>
      <c r="E52" s="320">
        <v>28862532</v>
      </c>
      <c r="F52" s="63">
        <v>165288000</v>
      </c>
      <c r="G52" s="63">
        <v>165117393</v>
      </c>
      <c r="H52" s="63"/>
      <c r="I52" s="63"/>
      <c r="J52" s="63"/>
      <c r="K52" s="63"/>
      <c r="L52" s="64"/>
      <c r="M52" s="105"/>
      <c r="N52" s="12">
        <f>SUM(D52+F52+H52+J52+L52)</f>
        <v>195788000</v>
      </c>
      <c r="O52" s="12">
        <f t="shared" si="25"/>
        <v>193979925</v>
      </c>
      <c r="P52" s="94">
        <f t="shared" si="26"/>
        <v>1808075</v>
      </c>
      <c r="Q52" s="108">
        <f t="shared" si="22"/>
        <v>99.07651388236256</v>
      </c>
      <c r="R52" s="108">
        <f t="shared" si="23"/>
        <v>94.6312524590164</v>
      </c>
      <c r="S52" s="108">
        <f t="shared" si="20"/>
        <v>99.89678198054305</v>
      </c>
      <c r="U52" s="169"/>
      <c r="V52" s="169"/>
    </row>
    <row r="53" spans="1:22" ht="18" customHeight="1">
      <c r="A53" s="61"/>
      <c r="B53" s="62">
        <v>402</v>
      </c>
      <c r="C53" s="34" t="s">
        <v>38</v>
      </c>
      <c r="D53" s="35">
        <v>12250000</v>
      </c>
      <c r="E53" s="321">
        <v>11622322</v>
      </c>
      <c r="F53" s="35">
        <v>64130000</v>
      </c>
      <c r="G53" s="35">
        <v>63923554</v>
      </c>
      <c r="H53" s="35"/>
      <c r="I53" s="35"/>
      <c r="J53" s="35"/>
      <c r="K53" s="35"/>
      <c r="L53" s="36"/>
      <c r="M53" s="164"/>
      <c r="N53" s="12">
        <f>SUM(D53+F53+H53+J53+L53)</f>
        <v>76380000</v>
      </c>
      <c r="O53" s="12">
        <f t="shared" si="25"/>
        <v>75545876</v>
      </c>
      <c r="P53" s="94">
        <f t="shared" si="26"/>
        <v>834124</v>
      </c>
      <c r="Q53" s="108">
        <f t="shared" si="22"/>
        <v>98.9079287771668</v>
      </c>
      <c r="R53" s="108">
        <f t="shared" si="23"/>
        <v>94.87609795918367</v>
      </c>
      <c r="S53" s="108">
        <f t="shared" si="20"/>
        <v>99.67808202089505</v>
      </c>
      <c r="U53" s="169"/>
      <c r="V53" s="169"/>
    </row>
    <row r="54" spans="1:22" ht="18" customHeight="1">
      <c r="A54" s="61"/>
      <c r="B54" s="62">
        <v>404</v>
      </c>
      <c r="C54" s="34" t="s">
        <v>68</v>
      </c>
      <c r="D54" s="35">
        <v>5500000</v>
      </c>
      <c r="E54" s="321">
        <v>5187398</v>
      </c>
      <c r="F54" s="35">
        <v>4264000</v>
      </c>
      <c r="G54" s="35">
        <v>4110000</v>
      </c>
      <c r="H54" s="35"/>
      <c r="I54" s="35"/>
      <c r="J54" s="35"/>
      <c r="K54" s="35"/>
      <c r="L54" s="36"/>
      <c r="M54" s="164"/>
      <c r="N54" s="12">
        <f>SUM(D54+F54+H54+J54+L54)</f>
        <v>9764000</v>
      </c>
      <c r="O54" s="12">
        <f t="shared" si="25"/>
        <v>9297398</v>
      </c>
      <c r="P54" s="94">
        <f t="shared" si="26"/>
        <v>466602</v>
      </c>
      <c r="Q54" s="108">
        <f t="shared" si="22"/>
        <v>95.22120032773454</v>
      </c>
      <c r="R54" s="108">
        <f t="shared" si="23"/>
        <v>94.31632727272728</v>
      </c>
      <c r="S54" s="108">
        <f t="shared" si="20"/>
        <v>96.38836772983115</v>
      </c>
      <c r="U54" s="169"/>
      <c r="V54" s="169"/>
    </row>
    <row r="55" spans="1:57" s="66" customFormat="1" ht="18" customHeight="1">
      <c r="A55" s="39">
        <v>41</v>
      </c>
      <c r="B55" s="177"/>
      <c r="C55" s="41" t="s">
        <v>39</v>
      </c>
      <c r="D55" s="42">
        <f>SUM(D56:D56)</f>
        <v>800000</v>
      </c>
      <c r="E55" s="322">
        <f>SUM(E56:E56)</f>
        <v>459944</v>
      </c>
      <c r="F55" s="42"/>
      <c r="G55" s="42"/>
      <c r="H55" s="42"/>
      <c r="I55" s="42"/>
      <c r="J55" s="42"/>
      <c r="K55" s="42"/>
      <c r="L55" s="43"/>
      <c r="M55" s="187"/>
      <c r="N55" s="104">
        <f aca="true" t="shared" si="27" ref="N55:O77">SUM(D55+F55+H55+J55+L55)</f>
        <v>800000</v>
      </c>
      <c r="O55" s="104">
        <f t="shared" si="25"/>
        <v>459944</v>
      </c>
      <c r="P55" s="201">
        <f t="shared" si="26"/>
        <v>340056</v>
      </c>
      <c r="Q55" s="204">
        <f t="shared" si="22"/>
        <v>57.493</v>
      </c>
      <c r="R55" s="204">
        <f t="shared" si="23"/>
        <v>57.493</v>
      </c>
      <c r="S55" s="108" t="e">
        <f t="shared" si="20"/>
        <v>#DIV/0!</v>
      </c>
      <c r="T55" s="144"/>
      <c r="U55" s="192"/>
      <c r="V55" s="192"/>
      <c r="W55" s="144"/>
      <c r="X55" s="144"/>
      <c r="Y55" s="144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</row>
    <row r="56" spans="1:22" ht="18" customHeight="1">
      <c r="A56" s="61"/>
      <c r="B56" s="62">
        <v>413</v>
      </c>
      <c r="C56" s="34" t="s">
        <v>40</v>
      </c>
      <c r="D56" s="35">
        <v>800000</v>
      </c>
      <c r="E56" s="321">
        <v>459944</v>
      </c>
      <c r="F56" s="35">
        <v>0</v>
      </c>
      <c r="G56" s="35">
        <v>0</v>
      </c>
      <c r="H56" s="35"/>
      <c r="I56" s="35"/>
      <c r="J56" s="35"/>
      <c r="K56" s="35"/>
      <c r="L56" s="36"/>
      <c r="M56" s="164"/>
      <c r="N56" s="12">
        <f t="shared" si="27"/>
        <v>800000</v>
      </c>
      <c r="O56" s="12">
        <f t="shared" si="25"/>
        <v>459944</v>
      </c>
      <c r="P56" s="94">
        <f t="shared" si="26"/>
        <v>340056</v>
      </c>
      <c r="Q56" s="108">
        <f t="shared" si="22"/>
        <v>57.493</v>
      </c>
      <c r="R56" s="108">
        <f t="shared" si="23"/>
        <v>57.493</v>
      </c>
      <c r="S56" s="108" t="e">
        <f t="shared" si="20"/>
        <v>#DIV/0!</v>
      </c>
      <c r="U56" s="169"/>
      <c r="V56" s="169"/>
    </row>
    <row r="57" spans="1:57" s="66" customFormat="1" ht="18" customHeight="1">
      <c r="A57" s="39">
        <v>42</v>
      </c>
      <c r="B57" s="177"/>
      <c r="C57" s="41" t="s">
        <v>41</v>
      </c>
      <c r="D57" s="42">
        <f aca="true" t="shared" si="28" ref="D57:M57">SUM(D58:D64)</f>
        <v>40874000</v>
      </c>
      <c r="E57" s="322">
        <f>SUM(E58:E64)</f>
        <v>35464015</v>
      </c>
      <c r="F57" s="42">
        <f>SUM(F58:F64)</f>
        <v>19285000</v>
      </c>
      <c r="G57" s="42">
        <f>SUM(G58:G64)</f>
        <v>18839798</v>
      </c>
      <c r="H57" s="42">
        <f>SUM(H58:H64)</f>
        <v>10900000</v>
      </c>
      <c r="I57" s="42">
        <f>SUM(I58:I64)</f>
        <v>6608461</v>
      </c>
      <c r="J57" s="42">
        <f t="shared" si="28"/>
        <v>11300000</v>
      </c>
      <c r="K57" s="42">
        <f t="shared" si="28"/>
        <v>6529575</v>
      </c>
      <c r="L57" s="42">
        <f t="shared" si="28"/>
        <v>0</v>
      </c>
      <c r="M57" s="187">
        <f t="shared" si="28"/>
        <v>0</v>
      </c>
      <c r="N57" s="104">
        <f t="shared" si="27"/>
        <v>82359000</v>
      </c>
      <c r="O57" s="104">
        <f t="shared" si="25"/>
        <v>67441849</v>
      </c>
      <c r="P57" s="201">
        <f t="shared" si="26"/>
        <v>14917151</v>
      </c>
      <c r="Q57" s="204">
        <f t="shared" si="22"/>
        <v>81.8876491943807</v>
      </c>
      <c r="R57" s="204">
        <f t="shared" si="23"/>
        <v>86.7642388804619</v>
      </c>
      <c r="S57" s="204">
        <f t="shared" si="20"/>
        <v>97.69145968369199</v>
      </c>
      <c r="T57" s="144"/>
      <c r="U57" s="192"/>
      <c r="V57" s="192"/>
      <c r="W57" s="144"/>
      <c r="X57" s="144"/>
      <c r="Y57" s="144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</row>
    <row r="58" spans="1:22" ht="18" customHeight="1">
      <c r="A58" s="61"/>
      <c r="B58" s="62">
        <v>420</v>
      </c>
      <c r="C58" s="34" t="s">
        <v>42</v>
      </c>
      <c r="D58" s="35">
        <v>500000</v>
      </c>
      <c r="E58" s="321">
        <v>114628</v>
      </c>
      <c r="F58" s="35">
        <v>381000</v>
      </c>
      <c r="G58" s="35">
        <v>286428</v>
      </c>
      <c r="H58" s="35">
        <v>350000</v>
      </c>
      <c r="I58" s="35">
        <v>31210</v>
      </c>
      <c r="J58" s="35">
        <v>2350000</v>
      </c>
      <c r="K58" s="35">
        <v>1694593</v>
      </c>
      <c r="L58" s="36"/>
      <c r="M58" s="164"/>
      <c r="N58" s="12">
        <f t="shared" si="27"/>
        <v>3581000</v>
      </c>
      <c r="O58" s="12">
        <f t="shared" si="25"/>
        <v>2126859</v>
      </c>
      <c r="P58" s="94">
        <f t="shared" si="26"/>
        <v>1454141</v>
      </c>
      <c r="Q58" s="108">
        <f t="shared" si="22"/>
        <v>59.39287908405473</v>
      </c>
      <c r="R58" s="108">
        <f t="shared" si="23"/>
        <v>22.9256</v>
      </c>
      <c r="S58" s="108">
        <f t="shared" si="20"/>
        <v>75.17795275590551</v>
      </c>
      <c r="U58" s="169"/>
      <c r="V58" s="169"/>
    </row>
    <row r="59" spans="1:22" ht="18" customHeight="1">
      <c r="A59" s="61"/>
      <c r="B59" s="62">
        <v>421</v>
      </c>
      <c r="C59" s="34" t="s">
        <v>43</v>
      </c>
      <c r="D59" s="35">
        <v>21900000</v>
      </c>
      <c r="E59" s="321">
        <v>19098915</v>
      </c>
      <c r="F59" s="35">
        <v>8644000</v>
      </c>
      <c r="G59" s="35">
        <v>8635744</v>
      </c>
      <c r="H59" s="35">
        <v>1700000</v>
      </c>
      <c r="I59" s="35">
        <v>732847</v>
      </c>
      <c r="J59" s="35">
        <v>1400000</v>
      </c>
      <c r="K59" s="35">
        <v>804825</v>
      </c>
      <c r="L59" s="36"/>
      <c r="M59" s="164"/>
      <c r="N59" s="12">
        <f t="shared" si="27"/>
        <v>33644000</v>
      </c>
      <c r="O59" s="12">
        <f t="shared" si="25"/>
        <v>29272331</v>
      </c>
      <c r="P59" s="94">
        <f t="shared" si="26"/>
        <v>4371669</v>
      </c>
      <c r="Q59" s="108">
        <f t="shared" si="22"/>
        <v>87.00609618356914</v>
      </c>
      <c r="R59" s="108">
        <f t="shared" si="23"/>
        <v>87.20965753424657</v>
      </c>
      <c r="S59" s="108">
        <f t="shared" si="20"/>
        <v>99.90448866265618</v>
      </c>
      <c r="U59" s="169"/>
      <c r="V59" s="169"/>
    </row>
    <row r="60" spans="1:22" ht="18" customHeight="1">
      <c r="A60" s="61"/>
      <c r="B60" s="62">
        <v>423</v>
      </c>
      <c r="C60" s="255" t="s">
        <v>168</v>
      </c>
      <c r="D60" s="35">
        <v>4600000</v>
      </c>
      <c r="E60" s="321">
        <v>3366323</v>
      </c>
      <c r="F60" s="35">
        <v>2100000</v>
      </c>
      <c r="G60" s="35">
        <v>2098010</v>
      </c>
      <c r="H60" s="35">
        <v>4100000</v>
      </c>
      <c r="I60" s="35">
        <v>3257938</v>
      </c>
      <c r="J60" s="35">
        <v>520000</v>
      </c>
      <c r="K60" s="35">
        <v>228760</v>
      </c>
      <c r="L60" s="36"/>
      <c r="M60" s="164"/>
      <c r="N60" s="12">
        <f t="shared" si="27"/>
        <v>11320000</v>
      </c>
      <c r="O60" s="12">
        <f t="shared" si="25"/>
        <v>8951031</v>
      </c>
      <c r="P60" s="94">
        <f t="shared" si="26"/>
        <v>2368969</v>
      </c>
      <c r="Q60" s="108">
        <f t="shared" si="22"/>
        <v>79.07271201413427</v>
      </c>
      <c r="R60" s="108">
        <f t="shared" si="23"/>
        <v>73.1809347826087</v>
      </c>
      <c r="S60" s="108">
        <f t="shared" si="20"/>
        <v>99.90523809523809</v>
      </c>
      <c r="U60" s="169"/>
      <c r="V60" s="169"/>
    </row>
    <row r="61" spans="1:22" ht="18" customHeight="1">
      <c r="A61" s="61"/>
      <c r="B61" s="62">
        <v>424</v>
      </c>
      <c r="C61" s="34" t="s">
        <v>44</v>
      </c>
      <c r="D61" s="35">
        <v>5947000</v>
      </c>
      <c r="E61" s="321">
        <v>5790873</v>
      </c>
      <c r="F61" s="35">
        <v>2750000</v>
      </c>
      <c r="G61" s="35">
        <v>2470994</v>
      </c>
      <c r="H61" s="35">
        <v>1350000</v>
      </c>
      <c r="I61" s="35">
        <v>614072</v>
      </c>
      <c r="J61" s="35">
        <v>1150000</v>
      </c>
      <c r="K61" s="35">
        <v>304058</v>
      </c>
      <c r="L61" s="36"/>
      <c r="M61" s="164"/>
      <c r="N61" s="12">
        <f t="shared" si="27"/>
        <v>11197000</v>
      </c>
      <c r="O61" s="12">
        <f t="shared" si="25"/>
        <v>9179997</v>
      </c>
      <c r="P61" s="94">
        <f t="shared" si="26"/>
        <v>2017003</v>
      </c>
      <c r="Q61" s="108">
        <f t="shared" si="22"/>
        <v>81.98621952308655</v>
      </c>
      <c r="R61" s="108">
        <f t="shared" si="23"/>
        <v>97.37469312258281</v>
      </c>
      <c r="S61" s="108">
        <f t="shared" si="20"/>
        <v>89.85432727272728</v>
      </c>
      <c r="U61" s="169"/>
      <c r="V61" s="169"/>
    </row>
    <row r="62" spans="1:22" ht="18" customHeight="1">
      <c r="A62" s="61"/>
      <c r="B62" s="62">
        <v>425</v>
      </c>
      <c r="C62" s="34" t="s">
        <v>45</v>
      </c>
      <c r="D62" s="35">
        <v>3000000</v>
      </c>
      <c r="E62" s="321">
        <v>2924652</v>
      </c>
      <c r="F62" s="35">
        <v>4025000</v>
      </c>
      <c r="G62" s="35">
        <v>4022417</v>
      </c>
      <c r="H62" s="35">
        <v>2050000</v>
      </c>
      <c r="I62" s="35">
        <v>1182061</v>
      </c>
      <c r="J62" s="35">
        <v>5500000</v>
      </c>
      <c r="K62" s="35">
        <v>3497339</v>
      </c>
      <c r="L62" s="36"/>
      <c r="M62" s="164"/>
      <c r="N62" s="12">
        <f t="shared" si="27"/>
        <v>14575000</v>
      </c>
      <c r="O62" s="12">
        <f t="shared" si="25"/>
        <v>11626469</v>
      </c>
      <c r="P62" s="94">
        <f t="shared" si="26"/>
        <v>2948531</v>
      </c>
      <c r="Q62" s="108">
        <f t="shared" si="22"/>
        <v>79.76994168096056</v>
      </c>
      <c r="R62" s="108">
        <f t="shared" si="23"/>
        <v>97.4884</v>
      </c>
      <c r="S62" s="108">
        <f t="shared" si="20"/>
        <v>99.93582608695652</v>
      </c>
      <c r="U62" s="169"/>
      <c r="V62" s="169"/>
    </row>
    <row r="63" spans="1:22" ht="18" customHeight="1">
      <c r="A63" s="61"/>
      <c r="B63" s="62">
        <v>426</v>
      </c>
      <c r="C63" s="34" t="s">
        <v>46</v>
      </c>
      <c r="D63" s="35">
        <v>2877000</v>
      </c>
      <c r="E63" s="321">
        <v>2118624</v>
      </c>
      <c r="F63" s="35">
        <v>630000</v>
      </c>
      <c r="G63" s="35">
        <v>571205</v>
      </c>
      <c r="H63" s="35">
        <v>850000</v>
      </c>
      <c r="I63" s="35">
        <v>390339</v>
      </c>
      <c r="J63" s="35">
        <v>380000</v>
      </c>
      <c r="K63" s="35"/>
      <c r="L63" s="36"/>
      <c r="M63" s="164"/>
      <c r="N63" s="12">
        <f t="shared" si="27"/>
        <v>4737000</v>
      </c>
      <c r="O63" s="12">
        <f t="shared" si="25"/>
        <v>3080168</v>
      </c>
      <c r="P63" s="94">
        <f t="shared" si="26"/>
        <v>1656832</v>
      </c>
      <c r="Q63" s="108">
        <f t="shared" si="22"/>
        <v>65.0236014355077</v>
      </c>
      <c r="R63" s="108">
        <f t="shared" si="23"/>
        <v>73.6400417101147</v>
      </c>
      <c r="S63" s="108">
        <f t="shared" si="20"/>
        <v>90.66746031746031</v>
      </c>
      <c r="U63" s="169"/>
      <c r="V63" s="169"/>
    </row>
    <row r="64" spans="1:22" ht="18" customHeight="1">
      <c r="A64" s="61"/>
      <c r="B64" s="62">
        <v>427</v>
      </c>
      <c r="C64" s="34" t="s">
        <v>69</v>
      </c>
      <c r="D64" s="35">
        <v>2050000</v>
      </c>
      <c r="E64" s="321">
        <v>2050000</v>
      </c>
      <c r="F64" s="35">
        <v>755000</v>
      </c>
      <c r="G64" s="35">
        <v>755000</v>
      </c>
      <c r="H64" s="35">
        <v>500000</v>
      </c>
      <c r="I64" s="35">
        <v>399994</v>
      </c>
      <c r="J64" s="35"/>
      <c r="K64" s="35"/>
      <c r="L64" s="36"/>
      <c r="M64" s="164"/>
      <c r="N64" s="12">
        <f t="shared" si="27"/>
        <v>3305000</v>
      </c>
      <c r="O64" s="12">
        <f t="shared" si="25"/>
        <v>3204994</v>
      </c>
      <c r="P64" s="94">
        <f t="shared" si="26"/>
        <v>100006</v>
      </c>
      <c r="Q64" s="108">
        <f t="shared" si="22"/>
        <v>96.97409984871406</v>
      </c>
      <c r="R64" s="108">
        <f t="shared" si="23"/>
        <v>100</v>
      </c>
      <c r="S64" s="108">
        <f t="shared" si="20"/>
        <v>100</v>
      </c>
      <c r="U64" s="169"/>
      <c r="V64" s="169"/>
    </row>
    <row r="65" spans="1:22" ht="18" customHeight="1">
      <c r="A65" s="61">
        <v>45</v>
      </c>
      <c r="B65" s="62"/>
      <c r="C65" s="344" t="s">
        <v>178</v>
      </c>
      <c r="D65" s="326">
        <f>SUM(D66)</f>
        <v>550000</v>
      </c>
      <c r="E65" s="326">
        <f aca="true" t="shared" si="29" ref="E65:P65">SUM(E66)</f>
        <v>533161</v>
      </c>
      <c r="F65" s="326">
        <f t="shared" si="29"/>
        <v>0</v>
      </c>
      <c r="G65" s="326">
        <f t="shared" si="29"/>
        <v>0</v>
      </c>
      <c r="H65" s="326">
        <f t="shared" si="29"/>
        <v>0</v>
      </c>
      <c r="I65" s="326">
        <f t="shared" si="29"/>
        <v>0</v>
      </c>
      <c r="J65" s="326">
        <f t="shared" si="29"/>
        <v>0</v>
      </c>
      <c r="K65" s="326">
        <f t="shared" si="29"/>
        <v>0</v>
      </c>
      <c r="L65" s="326">
        <f t="shared" si="29"/>
        <v>0</v>
      </c>
      <c r="M65" s="326">
        <f t="shared" si="29"/>
        <v>0</v>
      </c>
      <c r="N65" s="326">
        <f>SUM(D65+F65+H65+J65+L65)</f>
        <v>550000</v>
      </c>
      <c r="O65" s="326">
        <f t="shared" si="29"/>
        <v>533161</v>
      </c>
      <c r="P65" s="326">
        <f t="shared" si="29"/>
        <v>16839</v>
      </c>
      <c r="Q65" s="108"/>
      <c r="R65" s="108"/>
      <c r="S65" s="108"/>
      <c r="U65" s="169"/>
      <c r="V65" s="169"/>
    </row>
    <row r="66" spans="1:22" ht="18" customHeight="1">
      <c r="A66" s="61"/>
      <c r="B66" s="62">
        <v>451</v>
      </c>
      <c r="C66" s="34" t="s">
        <v>179</v>
      </c>
      <c r="D66" s="35">
        <v>550000</v>
      </c>
      <c r="E66" s="321">
        <v>533161</v>
      </c>
      <c r="F66" s="35"/>
      <c r="G66" s="35"/>
      <c r="H66" s="35"/>
      <c r="I66" s="35"/>
      <c r="J66" s="35"/>
      <c r="K66" s="35"/>
      <c r="L66" s="35">
        <v>0</v>
      </c>
      <c r="M66" s="164"/>
      <c r="N66" s="12">
        <f>SUM(L66+J66+H66+F66+D66)</f>
        <v>550000</v>
      </c>
      <c r="O66" s="12">
        <f>SUM(M66+K66+I66+G66+E66)</f>
        <v>533161</v>
      </c>
      <c r="P66" s="94">
        <f t="shared" si="26"/>
        <v>16839</v>
      </c>
      <c r="Q66" s="108"/>
      <c r="R66" s="108"/>
      <c r="S66" s="108"/>
      <c r="U66" s="169"/>
      <c r="V66" s="169"/>
    </row>
    <row r="67" spans="1:57" s="66" customFormat="1" ht="14.25" customHeight="1">
      <c r="A67" s="39">
        <v>46</v>
      </c>
      <c r="B67" s="177"/>
      <c r="C67" s="41" t="s">
        <v>47</v>
      </c>
      <c r="D67" s="42">
        <f aca="true" t="shared" si="30" ref="D67:M67">SUM(D68:D69)</f>
        <v>9396000</v>
      </c>
      <c r="E67" s="322">
        <f>SUM(E68:E69)</f>
        <v>7698351</v>
      </c>
      <c r="F67" s="42">
        <f t="shared" si="30"/>
        <v>0</v>
      </c>
      <c r="G67" s="42">
        <f t="shared" si="30"/>
        <v>0</v>
      </c>
      <c r="H67" s="42">
        <f t="shared" si="30"/>
        <v>0</v>
      </c>
      <c r="I67" s="42">
        <f t="shared" si="30"/>
        <v>0</v>
      </c>
      <c r="J67" s="42">
        <f t="shared" si="30"/>
        <v>0</v>
      </c>
      <c r="K67" s="42">
        <f t="shared" si="30"/>
        <v>0</v>
      </c>
      <c r="L67" s="43">
        <f t="shared" si="30"/>
        <v>0</v>
      </c>
      <c r="M67" s="187">
        <f t="shared" si="30"/>
        <v>0</v>
      </c>
      <c r="N67" s="104">
        <f t="shared" si="27"/>
        <v>9396000</v>
      </c>
      <c r="O67" s="104">
        <f t="shared" si="25"/>
        <v>7698351</v>
      </c>
      <c r="P67" s="201">
        <f t="shared" si="26"/>
        <v>1697649</v>
      </c>
      <c r="Q67" s="204">
        <f t="shared" si="22"/>
        <v>81.93221583652618</v>
      </c>
      <c r="R67" s="204">
        <f t="shared" si="23"/>
        <v>81.93221583652618</v>
      </c>
      <c r="S67" s="204"/>
      <c r="T67" s="144"/>
      <c r="U67" s="192"/>
      <c r="V67" s="194"/>
      <c r="W67" s="144"/>
      <c r="X67" s="144"/>
      <c r="Y67" s="144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</row>
    <row r="68" spans="1:22" ht="18" customHeight="1">
      <c r="A68" s="61"/>
      <c r="B68" s="62">
        <v>463</v>
      </c>
      <c r="C68" s="34" t="s">
        <v>48</v>
      </c>
      <c r="D68" s="35">
        <v>4300000</v>
      </c>
      <c r="E68" s="321">
        <v>2749100</v>
      </c>
      <c r="F68" s="328">
        <v>0</v>
      </c>
      <c r="G68" s="35"/>
      <c r="H68" s="35"/>
      <c r="I68" s="35"/>
      <c r="J68" s="35"/>
      <c r="K68" s="35"/>
      <c r="L68" s="36"/>
      <c r="M68" s="164"/>
      <c r="N68" s="12">
        <f t="shared" si="27"/>
        <v>4300000</v>
      </c>
      <c r="O68" s="12">
        <f t="shared" si="27"/>
        <v>2749100</v>
      </c>
      <c r="P68" s="94">
        <f>SUM(N68-O68)</f>
        <v>1550900</v>
      </c>
      <c r="Q68" s="108">
        <f t="shared" si="22"/>
        <v>63.932558139534876</v>
      </c>
      <c r="R68" s="108">
        <f t="shared" si="23"/>
        <v>63.932558139534876</v>
      </c>
      <c r="S68" s="108"/>
      <c r="U68" s="169"/>
      <c r="V68" s="193"/>
    </row>
    <row r="69" spans="1:22" ht="18" customHeight="1" thickBot="1">
      <c r="A69" s="61"/>
      <c r="B69" s="62">
        <v>464</v>
      </c>
      <c r="C69" s="34" t="s">
        <v>49</v>
      </c>
      <c r="D69" s="35">
        <v>5096000</v>
      </c>
      <c r="E69" s="321">
        <v>4949251</v>
      </c>
      <c r="F69" s="35">
        <v>0</v>
      </c>
      <c r="G69" s="35">
        <v>0</v>
      </c>
      <c r="H69" s="35"/>
      <c r="I69" s="35"/>
      <c r="J69" s="35"/>
      <c r="K69" s="35"/>
      <c r="L69" s="36"/>
      <c r="M69" s="164"/>
      <c r="N69" s="12">
        <f t="shared" si="27"/>
        <v>5096000</v>
      </c>
      <c r="O69" s="12">
        <f t="shared" si="27"/>
        <v>4949251</v>
      </c>
      <c r="P69" s="94">
        <f>SUM(N69-O69)</f>
        <v>146749</v>
      </c>
      <c r="Q69" s="108">
        <f t="shared" si="22"/>
        <v>97.12031004709576</v>
      </c>
      <c r="R69" s="108">
        <f t="shared" si="23"/>
        <v>97.12031004709576</v>
      </c>
      <c r="S69" s="108"/>
      <c r="U69" s="169"/>
      <c r="V69" s="193"/>
    </row>
    <row r="70" spans="1:22" ht="18" customHeight="1" thickBot="1">
      <c r="A70" s="67"/>
      <c r="C70" s="47" t="s">
        <v>54</v>
      </c>
      <c r="D70" s="68">
        <f>SUM(D71)</f>
        <v>39950000</v>
      </c>
      <c r="E70" s="329">
        <f>SUM(E71)</f>
        <v>39389775</v>
      </c>
      <c r="F70" s="68">
        <f aca="true" t="shared" si="31" ref="F70:M70">SUM(F71)</f>
        <v>0</v>
      </c>
      <c r="G70" s="68">
        <f t="shared" si="31"/>
        <v>0</v>
      </c>
      <c r="H70" s="68">
        <f t="shared" si="31"/>
        <v>0</v>
      </c>
      <c r="I70" s="68">
        <f t="shared" si="31"/>
        <v>0</v>
      </c>
      <c r="J70" s="68">
        <f t="shared" si="31"/>
        <v>4200000</v>
      </c>
      <c r="K70" s="68">
        <f t="shared" si="31"/>
        <v>3890000</v>
      </c>
      <c r="L70" s="68">
        <f t="shared" si="31"/>
        <v>0</v>
      </c>
      <c r="M70" s="106">
        <f t="shared" si="31"/>
        <v>0</v>
      </c>
      <c r="N70" s="12">
        <f t="shared" si="27"/>
        <v>44150000</v>
      </c>
      <c r="O70" s="12">
        <f t="shared" si="25"/>
        <v>43279775</v>
      </c>
      <c r="P70" s="94">
        <f t="shared" si="26"/>
        <v>870225</v>
      </c>
      <c r="Q70" s="108">
        <f t="shared" si="22"/>
        <v>98.02893544733861</v>
      </c>
      <c r="R70" s="108">
        <f t="shared" si="23"/>
        <v>98.5976846057572</v>
      </c>
      <c r="S70" s="108" t="e">
        <f>SUM(G70/F70*100)</f>
        <v>#DIV/0!</v>
      </c>
      <c r="U70" s="195"/>
      <c r="V70" s="195"/>
    </row>
    <row r="71" spans="1:22" ht="18" customHeight="1">
      <c r="A71" s="48">
        <v>48</v>
      </c>
      <c r="B71" s="188"/>
      <c r="C71" s="50" t="s">
        <v>50</v>
      </c>
      <c r="D71" s="189">
        <f aca="true" t="shared" si="32" ref="D71:I71">SUM(D72:D77)</f>
        <v>39950000</v>
      </c>
      <c r="E71" s="330">
        <f>SUM(E72:E77)</f>
        <v>39389775</v>
      </c>
      <c r="F71" s="189">
        <f t="shared" si="32"/>
        <v>0</v>
      </c>
      <c r="G71" s="189">
        <f t="shared" si="32"/>
        <v>0</v>
      </c>
      <c r="H71" s="189">
        <f t="shared" si="32"/>
        <v>0</v>
      </c>
      <c r="I71" s="189">
        <f t="shared" si="32"/>
        <v>0</v>
      </c>
      <c r="J71" s="189">
        <f>SUM(J72:J77)</f>
        <v>4200000</v>
      </c>
      <c r="K71" s="189">
        <f>SUM(K72:K77)</f>
        <v>3890000</v>
      </c>
      <c r="L71" s="189">
        <f>SUM(L72:L77)</f>
        <v>0</v>
      </c>
      <c r="M71" s="190">
        <f>SUM(M72:M77)</f>
        <v>0</v>
      </c>
      <c r="N71" s="104">
        <f t="shared" si="27"/>
        <v>44150000</v>
      </c>
      <c r="O71" s="104">
        <f t="shared" si="25"/>
        <v>43279775</v>
      </c>
      <c r="P71" s="201">
        <f t="shared" si="26"/>
        <v>870225</v>
      </c>
      <c r="Q71" s="204">
        <f t="shared" si="22"/>
        <v>98.02893544733861</v>
      </c>
      <c r="R71" s="204">
        <f t="shared" si="23"/>
        <v>98.5976846057572</v>
      </c>
      <c r="S71" s="108" t="e">
        <f>SUM(G71/F71*100)</f>
        <v>#DIV/0!</v>
      </c>
      <c r="U71" s="169"/>
      <c r="V71" s="169"/>
    </row>
    <row r="72" spans="1:22" ht="18" customHeight="1">
      <c r="A72" s="32"/>
      <c r="B72" s="65">
        <v>480</v>
      </c>
      <c r="C72" s="34" t="s">
        <v>70</v>
      </c>
      <c r="D72" s="63">
        <v>500000</v>
      </c>
      <c r="E72" s="320">
        <v>423393</v>
      </c>
      <c r="F72" s="63"/>
      <c r="G72" s="63"/>
      <c r="H72" s="63"/>
      <c r="I72" s="63"/>
      <c r="J72" s="63"/>
      <c r="K72" s="63"/>
      <c r="L72" s="63">
        <v>0</v>
      </c>
      <c r="M72" s="105">
        <v>0</v>
      </c>
      <c r="N72" s="12">
        <f t="shared" si="27"/>
        <v>500000</v>
      </c>
      <c r="O72" s="12">
        <f t="shared" si="27"/>
        <v>423393</v>
      </c>
      <c r="P72" s="94">
        <f t="shared" si="26"/>
        <v>76607</v>
      </c>
      <c r="Q72" s="108"/>
      <c r="R72" s="108"/>
      <c r="S72" s="108"/>
      <c r="U72" s="169"/>
      <c r="V72" s="169"/>
    </row>
    <row r="73" spans="1:22" ht="18" customHeight="1">
      <c r="A73" s="61"/>
      <c r="B73" s="62">
        <v>481</v>
      </c>
      <c r="C73" s="34" t="s">
        <v>51</v>
      </c>
      <c r="D73" s="35"/>
      <c r="E73" s="321">
        <v>0</v>
      </c>
      <c r="F73" s="35"/>
      <c r="G73" s="35"/>
      <c r="H73" s="35"/>
      <c r="I73" s="35"/>
      <c r="J73" s="35"/>
      <c r="K73" s="35"/>
      <c r="L73" s="36"/>
      <c r="M73" s="164"/>
      <c r="N73" s="12">
        <f t="shared" si="27"/>
        <v>0</v>
      </c>
      <c r="O73" s="12">
        <f t="shared" si="27"/>
        <v>0</v>
      </c>
      <c r="P73" s="94">
        <f t="shared" si="26"/>
        <v>0</v>
      </c>
      <c r="Q73" s="108" t="e">
        <f t="shared" si="22"/>
        <v>#DIV/0!</v>
      </c>
      <c r="R73" s="108" t="e">
        <f t="shared" si="23"/>
        <v>#DIV/0!</v>
      </c>
      <c r="S73" s="108"/>
      <c r="U73" s="169"/>
      <c r="V73" s="169"/>
    </row>
    <row r="74" spans="1:22" ht="18" customHeight="1">
      <c r="A74" s="61"/>
      <c r="B74" s="62">
        <v>482</v>
      </c>
      <c r="C74" s="34" t="s">
        <v>52</v>
      </c>
      <c r="D74" s="35">
        <v>38200000</v>
      </c>
      <c r="E74" s="321">
        <v>38091897</v>
      </c>
      <c r="F74" s="35"/>
      <c r="G74" s="35"/>
      <c r="H74" s="35"/>
      <c r="I74" s="35"/>
      <c r="J74" s="35"/>
      <c r="K74" s="35"/>
      <c r="L74" s="36"/>
      <c r="M74" s="164"/>
      <c r="N74" s="12">
        <f t="shared" si="27"/>
        <v>38200000</v>
      </c>
      <c r="O74" s="12">
        <f t="shared" si="27"/>
        <v>38091897</v>
      </c>
      <c r="P74" s="94">
        <f t="shared" si="26"/>
        <v>108103</v>
      </c>
      <c r="Q74" s="108">
        <f t="shared" si="22"/>
        <v>99.71700785340315</v>
      </c>
      <c r="R74" s="108">
        <f t="shared" si="23"/>
        <v>99.71700785340315</v>
      </c>
      <c r="S74" s="108"/>
      <c r="U74" s="169"/>
      <c r="V74" s="193"/>
    </row>
    <row r="75" spans="1:22" ht="18" customHeight="1">
      <c r="A75" s="61"/>
      <c r="B75" s="62">
        <v>483</v>
      </c>
      <c r="C75" s="34" t="s">
        <v>53</v>
      </c>
      <c r="D75" s="35">
        <v>0</v>
      </c>
      <c r="E75" s="321">
        <v>0</v>
      </c>
      <c r="F75" s="35"/>
      <c r="G75" s="35"/>
      <c r="H75" s="35"/>
      <c r="I75" s="35"/>
      <c r="J75" s="35"/>
      <c r="K75" s="35"/>
      <c r="L75" s="36"/>
      <c r="M75" s="164"/>
      <c r="N75" s="12">
        <f t="shared" si="27"/>
        <v>0</v>
      </c>
      <c r="O75" s="12">
        <f t="shared" si="27"/>
        <v>0</v>
      </c>
      <c r="P75" s="94">
        <f t="shared" si="26"/>
        <v>0</v>
      </c>
      <c r="Q75" s="108" t="e">
        <f t="shared" si="22"/>
        <v>#DIV/0!</v>
      </c>
      <c r="R75" s="108" t="e">
        <f t="shared" si="23"/>
        <v>#DIV/0!</v>
      </c>
      <c r="S75" s="108"/>
      <c r="U75" s="169"/>
      <c r="V75" s="193"/>
    </row>
    <row r="76" spans="1:22" ht="18" customHeight="1">
      <c r="A76" s="61"/>
      <c r="B76" s="62">
        <v>485</v>
      </c>
      <c r="C76" s="255" t="s">
        <v>76</v>
      </c>
      <c r="D76" s="35">
        <v>750000</v>
      </c>
      <c r="E76" s="321">
        <v>410010</v>
      </c>
      <c r="F76" s="35"/>
      <c r="G76" s="35"/>
      <c r="H76" s="35"/>
      <c r="I76" s="35"/>
      <c r="J76" s="35"/>
      <c r="K76" s="35"/>
      <c r="L76" s="36"/>
      <c r="M76" s="164"/>
      <c r="N76" s="12">
        <f t="shared" si="27"/>
        <v>750000</v>
      </c>
      <c r="O76" s="12">
        <f t="shared" si="27"/>
        <v>410010</v>
      </c>
      <c r="P76" s="94">
        <f t="shared" si="26"/>
        <v>339990</v>
      </c>
      <c r="Q76" s="108">
        <f t="shared" si="22"/>
        <v>54.668000000000006</v>
      </c>
      <c r="R76" s="108">
        <f t="shared" si="23"/>
        <v>54.668000000000006</v>
      </c>
      <c r="S76" s="108"/>
      <c r="U76" s="169"/>
      <c r="V76" s="193"/>
    </row>
    <row r="77" spans="1:22" ht="18" customHeight="1">
      <c r="A77" s="69"/>
      <c r="B77" s="62">
        <v>486</v>
      </c>
      <c r="C77" s="255" t="s">
        <v>75</v>
      </c>
      <c r="D77" s="35">
        <v>500000</v>
      </c>
      <c r="E77" s="321">
        <v>464475</v>
      </c>
      <c r="F77" s="35"/>
      <c r="G77" s="35"/>
      <c r="H77" s="35"/>
      <c r="I77" s="35"/>
      <c r="J77" s="35">
        <v>4200000</v>
      </c>
      <c r="K77" s="35">
        <v>3890000</v>
      </c>
      <c r="L77" s="35">
        <v>0</v>
      </c>
      <c r="M77" s="164">
        <v>0</v>
      </c>
      <c r="N77" s="12">
        <f t="shared" si="27"/>
        <v>4700000</v>
      </c>
      <c r="O77" s="12">
        <f t="shared" si="27"/>
        <v>4354475</v>
      </c>
      <c r="P77" s="94">
        <f t="shared" si="26"/>
        <v>345525</v>
      </c>
      <c r="Q77" s="108">
        <f t="shared" si="22"/>
        <v>92.64840425531915</v>
      </c>
      <c r="R77" s="108">
        <f t="shared" si="23"/>
        <v>92.89500000000001</v>
      </c>
      <c r="S77" s="108"/>
      <c r="U77" s="169"/>
      <c r="V77" s="193"/>
    </row>
    <row r="78" spans="1:22" ht="12.75" customHeight="1" thickBot="1">
      <c r="A78" s="71"/>
      <c r="B78" s="72"/>
      <c r="C78" s="165" t="s">
        <v>154</v>
      </c>
      <c r="D78" s="60">
        <f aca="true" t="shared" si="33" ref="D78:P78">SUM(D70+D50)</f>
        <v>139820000</v>
      </c>
      <c r="E78" s="60">
        <f t="shared" si="33"/>
        <v>129217498</v>
      </c>
      <c r="F78" s="60">
        <f t="shared" si="33"/>
        <v>252967000</v>
      </c>
      <c r="G78" s="60">
        <f t="shared" si="33"/>
        <v>251990745</v>
      </c>
      <c r="H78" s="60">
        <f t="shared" si="33"/>
        <v>10900000</v>
      </c>
      <c r="I78" s="60">
        <f t="shared" si="33"/>
        <v>6608461</v>
      </c>
      <c r="J78" s="60">
        <f t="shared" si="33"/>
        <v>15500000</v>
      </c>
      <c r="K78" s="60">
        <f t="shared" si="33"/>
        <v>10419575</v>
      </c>
      <c r="L78" s="60">
        <f t="shared" si="33"/>
        <v>0</v>
      </c>
      <c r="M78" s="60">
        <f t="shared" si="33"/>
        <v>0</v>
      </c>
      <c r="N78" s="60">
        <f t="shared" si="33"/>
        <v>419187000</v>
      </c>
      <c r="O78" s="60">
        <f t="shared" si="33"/>
        <v>398236279</v>
      </c>
      <c r="P78" s="60">
        <f t="shared" si="33"/>
        <v>20950721</v>
      </c>
      <c r="Q78" s="73"/>
      <c r="R78" s="73"/>
      <c r="S78" s="73"/>
      <c r="U78" s="169"/>
      <c r="V78" s="169"/>
    </row>
    <row r="79" spans="1:22" ht="12.75" customHeight="1">
      <c r="A79" s="142"/>
      <c r="B79" s="160"/>
      <c r="C79" s="254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73"/>
      <c r="R79" s="73"/>
      <c r="S79" s="73"/>
      <c r="U79" s="169"/>
      <c r="V79" s="169"/>
    </row>
    <row r="80" spans="1:57" s="1" customFormat="1" ht="22.5" customHeight="1">
      <c r="A80" s="6"/>
      <c r="B80" s="6"/>
      <c r="C80" s="87" t="s">
        <v>172</v>
      </c>
      <c r="D80" s="274"/>
      <c r="E80" s="14"/>
      <c r="F80" s="14"/>
      <c r="G80" s="14"/>
      <c r="H80" s="14"/>
      <c r="I80" s="14"/>
      <c r="J80" s="14"/>
      <c r="K80" s="14"/>
      <c r="L80" s="6"/>
      <c r="M80" s="14"/>
      <c r="N80" s="263" t="s">
        <v>165</v>
      </c>
      <c r="O80" s="14"/>
      <c r="P80" s="46"/>
      <c r="Q80" s="6"/>
      <c r="R80" s="73"/>
      <c r="S80" s="444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</row>
    <row r="81" spans="3:18" ht="12.75">
      <c r="C81" s="275" t="s">
        <v>171</v>
      </c>
      <c r="N81" s="264"/>
      <c r="R81" s="73"/>
    </row>
    <row r="82" ht="11.25">
      <c r="R82" s="73"/>
    </row>
    <row r="83" ht="11.25">
      <c r="R83" s="73"/>
    </row>
    <row r="84" ht="11.25">
      <c r="R84" s="73"/>
    </row>
    <row r="85" ht="11.25">
      <c r="R85" s="73"/>
    </row>
    <row r="86" spans="1:57" s="1" customFormat="1" ht="24.75" customHeight="1">
      <c r="A86" s="455"/>
      <c r="B86" s="455"/>
      <c r="C86" s="455"/>
      <c r="D86" s="456"/>
      <c r="E86" s="456"/>
      <c r="F86" s="88"/>
      <c r="G86" s="88"/>
      <c r="H86" s="91"/>
      <c r="I86" s="93"/>
      <c r="J86" s="93"/>
      <c r="K86" s="91"/>
      <c r="L86" s="88"/>
      <c r="M86" s="91"/>
      <c r="N86" s="88"/>
      <c r="R86" s="153"/>
      <c r="S86" s="444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</row>
    <row r="87" ht="11.25">
      <c r="R87" s="73"/>
    </row>
    <row r="88" ht="11.25">
      <c r="R88" s="73"/>
    </row>
    <row r="89" ht="11.25">
      <c r="R89" s="73"/>
    </row>
    <row r="90" spans="1:18" ht="11.25">
      <c r="A90" s="6" t="s">
        <v>67</v>
      </c>
      <c r="R90" s="73"/>
    </row>
    <row r="91" ht="11.25">
      <c r="R91" s="73"/>
    </row>
    <row r="92" ht="11.25">
      <c r="R92" s="73"/>
    </row>
    <row r="93" ht="11.25">
      <c r="R93" s="73"/>
    </row>
    <row r="94" ht="11.25">
      <c r="R94" s="73"/>
    </row>
    <row r="95" ht="11.25">
      <c r="R95" s="73"/>
    </row>
    <row r="96" ht="11.25">
      <c r="R96" s="73"/>
    </row>
    <row r="97" ht="11.25">
      <c r="R97" s="73"/>
    </row>
    <row r="98" ht="11.25">
      <c r="R98" s="73"/>
    </row>
    <row r="99" ht="11.25">
      <c r="R99" s="73"/>
    </row>
  </sheetData>
  <sheetProtection/>
  <mergeCells count="11">
    <mergeCell ref="N7:P7"/>
    <mergeCell ref="F47:G47"/>
    <mergeCell ref="H47:I47"/>
    <mergeCell ref="N47:P47"/>
    <mergeCell ref="A86:C86"/>
    <mergeCell ref="D86:E86"/>
    <mergeCell ref="A1:Q1"/>
    <mergeCell ref="A2:P2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2024-02-09T14:24:37Z</cp:lastPrinted>
  <dcterms:created xsi:type="dcterms:W3CDTF">2005-09-27T12:54:09Z</dcterms:created>
  <dcterms:modified xsi:type="dcterms:W3CDTF">2024-02-09T14:26:34Z</dcterms:modified>
  <cp:category/>
  <cp:version/>
  <cp:contentType/>
  <cp:contentStatus/>
</cp:coreProperties>
</file>