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0" windowWidth="14700" windowHeight="7635"/>
  </bookViews>
  <sheets>
    <sheet name="k1" sheetId="1" r:id="rId1"/>
    <sheet name="Sheet2" sheetId="11" r:id="rId2"/>
  </sheets>
  <definedNames>
    <definedName name="_xlnm._FilterDatabase" localSheetId="0" hidden="1">'k1'!$A$1:$Q$1</definedName>
    <definedName name="_xlnm.Print_Area" localSheetId="0">'k1'!$A$1:$AC$91</definedName>
  </definedNames>
  <calcPr calcId="125725"/>
</workbook>
</file>

<file path=xl/calcChain.xml><?xml version="1.0" encoding="utf-8"?>
<calcChain xmlns="http://schemas.openxmlformats.org/spreadsheetml/2006/main">
  <c r="T19" i="1"/>
  <c r="L31"/>
  <c r="E67"/>
  <c r="E34"/>
  <c r="O26"/>
  <c r="N26"/>
  <c r="P26"/>
  <c r="M20"/>
  <c r="L20"/>
  <c r="O66"/>
  <c r="M71"/>
  <c r="M70"/>
  <c r="O35"/>
  <c r="N35"/>
  <c r="N34"/>
  <c r="N32"/>
  <c r="N66"/>
  <c r="M65"/>
  <c r="L65"/>
  <c r="K65"/>
  <c r="J65"/>
  <c r="I65"/>
  <c r="H65"/>
  <c r="G65"/>
  <c r="F65"/>
  <c r="E65"/>
  <c r="D65"/>
  <c r="L34"/>
  <c r="E25"/>
  <c r="I31"/>
  <c r="M34"/>
  <c r="M44"/>
  <c r="D57"/>
  <c r="K20"/>
  <c r="J20"/>
  <c r="I20"/>
  <c r="H20"/>
  <c r="G20"/>
  <c r="F20"/>
  <c r="E20"/>
  <c r="R20"/>
  <c r="D20"/>
  <c r="R33"/>
  <c r="I57"/>
  <c r="M38"/>
  <c r="L38"/>
  <c r="L15"/>
  <c r="K38"/>
  <c r="K15"/>
  <c r="J38"/>
  <c r="J37"/>
  <c r="I38"/>
  <c r="I15"/>
  <c r="H38"/>
  <c r="H37"/>
  <c r="G38"/>
  <c r="G37"/>
  <c r="F38"/>
  <c r="F37"/>
  <c r="E38"/>
  <c r="E15"/>
  <c r="K31"/>
  <c r="J31"/>
  <c r="J19"/>
  <c r="J11"/>
  <c r="J10"/>
  <c r="H31"/>
  <c r="G31"/>
  <c r="F31"/>
  <c r="E31"/>
  <c r="J25"/>
  <c r="I25"/>
  <c r="H25"/>
  <c r="G25"/>
  <c r="F25"/>
  <c r="L25"/>
  <c r="L19"/>
  <c r="L11"/>
  <c r="L10"/>
  <c r="L41"/>
  <c r="K25"/>
  <c r="K41"/>
  <c r="O41"/>
  <c r="D38"/>
  <c r="D15"/>
  <c r="D31"/>
  <c r="D19"/>
  <c r="D11"/>
  <c r="D25"/>
  <c r="G51"/>
  <c r="G50"/>
  <c r="G57"/>
  <c r="S57"/>
  <c r="G67"/>
  <c r="G71"/>
  <c r="G70"/>
  <c r="S32"/>
  <c r="E51"/>
  <c r="I51"/>
  <c r="K51"/>
  <c r="M51"/>
  <c r="E55"/>
  <c r="E57"/>
  <c r="R57"/>
  <c r="K57"/>
  <c r="M57"/>
  <c r="I67"/>
  <c r="K67"/>
  <c r="M67"/>
  <c r="D51"/>
  <c r="N51"/>
  <c r="F51"/>
  <c r="F50"/>
  <c r="H51"/>
  <c r="H50"/>
  <c r="J51"/>
  <c r="J50"/>
  <c r="L51"/>
  <c r="L50"/>
  <c r="F57"/>
  <c r="H57"/>
  <c r="J57"/>
  <c r="L57"/>
  <c r="D55"/>
  <c r="N55"/>
  <c r="D67"/>
  <c r="F67"/>
  <c r="H67"/>
  <c r="J67"/>
  <c r="L67"/>
  <c r="E71"/>
  <c r="E70"/>
  <c r="I71"/>
  <c r="I70"/>
  <c r="K71"/>
  <c r="K70"/>
  <c r="D71"/>
  <c r="F71"/>
  <c r="F70"/>
  <c r="H71"/>
  <c r="H70"/>
  <c r="J71"/>
  <c r="J70"/>
  <c r="L71"/>
  <c r="L70"/>
  <c r="M31"/>
  <c r="M25"/>
  <c r="O40"/>
  <c r="O39"/>
  <c r="N39"/>
  <c r="N38"/>
  <c r="N15"/>
  <c r="Q15"/>
  <c r="N40"/>
  <c r="S64"/>
  <c r="N42"/>
  <c r="N41"/>
  <c r="M41"/>
  <c r="P16"/>
  <c r="L12"/>
  <c r="K12"/>
  <c r="J12"/>
  <c r="I12"/>
  <c r="H12"/>
  <c r="N77"/>
  <c r="O77"/>
  <c r="Q77"/>
  <c r="N76"/>
  <c r="P76"/>
  <c r="O76"/>
  <c r="N75"/>
  <c r="O75"/>
  <c r="N74"/>
  <c r="P74"/>
  <c r="O74"/>
  <c r="Q74"/>
  <c r="N73"/>
  <c r="O73"/>
  <c r="Q73"/>
  <c r="N72"/>
  <c r="O72"/>
  <c r="N69"/>
  <c r="O69"/>
  <c r="N68"/>
  <c r="O68"/>
  <c r="O64"/>
  <c r="N64"/>
  <c r="P64"/>
  <c r="O63"/>
  <c r="Q63"/>
  <c r="N63"/>
  <c r="O62"/>
  <c r="N62"/>
  <c r="O61"/>
  <c r="Q61"/>
  <c r="N61"/>
  <c r="P61"/>
  <c r="O60"/>
  <c r="N60"/>
  <c r="O59"/>
  <c r="Q59"/>
  <c r="N59"/>
  <c r="O58"/>
  <c r="Q58"/>
  <c r="N58"/>
  <c r="O54"/>
  <c r="Q54"/>
  <c r="N54"/>
  <c r="O53"/>
  <c r="N53"/>
  <c r="Q53"/>
  <c r="O52"/>
  <c r="P52"/>
  <c r="N52"/>
  <c r="N33"/>
  <c r="P33"/>
  <c r="N30"/>
  <c r="N29"/>
  <c r="P29"/>
  <c r="N28"/>
  <c r="N27"/>
  <c r="P27"/>
  <c r="N24"/>
  <c r="N23"/>
  <c r="N22"/>
  <c r="N21"/>
  <c r="R30"/>
  <c r="O30"/>
  <c r="P30"/>
  <c r="R29"/>
  <c r="O29"/>
  <c r="R28"/>
  <c r="O28"/>
  <c r="Q28"/>
  <c r="R27"/>
  <c r="O27"/>
  <c r="Q27"/>
  <c r="O42"/>
  <c r="O33"/>
  <c r="O32"/>
  <c r="O24"/>
  <c r="O23"/>
  <c r="Q23"/>
  <c r="O22"/>
  <c r="Q22"/>
  <c r="O21"/>
  <c r="Q21"/>
  <c r="R40"/>
  <c r="R39"/>
  <c r="M37"/>
  <c r="N43"/>
  <c r="P43"/>
  <c r="S63"/>
  <c r="S62"/>
  <c r="S61"/>
  <c r="S60"/>
  <c r="S59"/>
  <c r="S58"/>
  <c r="S52"/>
  <c r="N56"/>
  <c r="P56"/>
  <c r="O56"/>
  <c r="R64"/>
  <c r="R77"/>
  <c r="R76"/>
  <c r="R75"/>
  <c r="R74"/>
  <c r="R73"/>
  <c r="R69"/>
  <c r="R68"/>
  <c r="R63"/>
  <c r="R62"/>
  <c r="R61"/>
  <c r="R60"/>
  <c r="R59"/>
  <c r="R58"/>
  <c r="R56"/>
  <c r="R54"/>
  <c r="R53"/>
  <c r="R52"/>
  <c r="R32"/>
  <c r="R24"/>
  <c r="R23"/>
  <c r="R22"/>
  <c r="R21"/>
  <c r="P40"/>
  <c r="I37"/>
  <c r="K37"/>
  <c r="P54"/>
  <c r="M50"/>
  <c r="M49"/>
  <c r="D70"/>
  <c r="M12"/>
  <c r="Q76"/>
  <c r="E37"/>
  <c r="R37"/>
  <c r="N65"/>
  <c r="L37"/>
  <c r="Q68"/>
  <c r="D50"/>
  <c r="D12"/>
  <c r="I50"/>
  <c r="P75"/>
  <c r="K19"/>
  <c r="K11"/>
  <c r="K10"/>
  <c r="N25"/>
  <c r="P25"/>
  <c r="R38"/>
  <c r="P21"/>
  <c r="O20"/>
  <c r="P20"/>
  <c r="N57"/>
  <c r="P60"/>
  <c r="Q60"/>
  <c r="P58"/>
  <c r="P53"/>
  <c r="P73"/>
  <c r="O65"/>
  <c r="O57"/>
  <c r="P57"/>
  <c r="O55"/>
  <c r="O12"/>
  <c r="Q12"/>
  <c r="E50"/>
  <c r="R50"/>
  <c r="E12"/>
  <c r="H16"/>
  <c r="O51"/>
  <c r="Q51"/>
  <c r="N71"/>
  <c r="P71"/>
  <c r="D49"/>
  <c r="P69"/>
  <c r="R71"/>
  <c r="F15"/>
  <c r="Q52"/>
  <c r="P59"/>
  <c r="P77"/>
  <c r="Q56"/>
  <c r="P24"/>
  <c r="P68"/>
  <c r="O25"/>
  <c r="Q25"/>
  <c r="K50"/>
  <c r="L44"/>
  <c r="P22"/>
  <c r="Q40"/>
  <c r="R25"/>
  <c r="P66"/>
  <c r="P65"/>
  <c r="O67"/>
  <c r="H15"/>
  <c r="G15"/>
  <c r="O71"/>
  <c r="Q71"/>
  <c r="P23"/>
  <c r="Q62"/>
  <c r="P72"/>
  <c r="Q75"/>
  <c r="P39"/>
  <c r="N67"/>
  <c r="P67"/>
  <c r="P35"/>
  <c r="Q64"/>
  <c r="P63"/>
  <c r="S71"/>
  <c r="N20"/>
  <c r="N12"/>
  <c r="P55"/>
  <c r="P12"/>
  <c r="Q67"/>
  <c r="J16"/>
  <c r="L16"/>
  <c r="G12"/>
  <c r="M16"/>
  <c r="M78"/>
  <c r="F16"/>
  <c r="D16"/>
  <c r="P62"/>
  <c r="N70"/>
  <c r="N37"/>
  <c r="J44"/>
  <c r="Q39"/>
  <c r="D78"/>
  <c r="R67"/>
  <c r="S51"/>
  <c r="O38"/>
  <c r="Q69"/>
  <c r="D37"/>
  <c r="P28"/>
  <c r="K44"/>
  <c r="K46"/>
  <c r="J15"/>
  <c r="O34"/>
  <c r="O19"/>
  <c r="R55"/>
  <c r="H19"/>
  <c r="H11"/>
  <c r="H10"/>
  <c r="G44"/>
  <c r="G46"/>
  <c r="F19"/>
  <c r="F11"/>
  <c r="F10"/>
  <c r="I19"/>
  <c r="I11"/>
  <c r="I10"/>
  <c r="D44"/>
  <c r="F44"/>
  <c r="N31"/>
  <c r="H44"/>
  <c r="G19"/>
  <c r="S19"/>
  <c r="I44"/>
  <c r="I46"/>
  <c r="S31"/>
  <c r="E44"/>
  <c r="E46"/>
  <c r="E19"/>
  <c r="E11"/>
  <c r="Q29"/>
  <c r="Q24"/>
  <c r="Q30"/>
  <c r="M19"/>
  <c r="M11"/>
  <c r="M10"/>
  <c r="M9"/>
  <c r="O31"/>
  <c r="P32"/>
  <c r="O50"/>
  <c r="N16"/>
  <c r="O37"/>
  <c r="Q37"/>
  <c r="Q38"/>
  <c r="P38"/>
  <c r="P15"/>
  <c r="O15"/>
  <c r="P37"/>
  <c r="Q31"/>
  <c r="O44"/>
  <c r="P31"/>
  <c r="I78"/>
  <c r="I49"/>
  <c r="I16"/>
  <c r="F12"/>
  <c r="F49"/>
  <c r="S50"/>
  <c r="F78"/>
  <c r="S70"/>
  <c r="G49"/>
  <c r="S49"/>
  <c r="G16"/>
  <c r="S16"/>
  <c r="G78"/>
  <c r="O11"/>
  <c r="Q19"/>
  <c r="K78"/>
  <c r="K16"/>
  <c r="H78"/>
  <c r="H49"/>
  <c r="R11"/>
  <c r="E10"/>
  <c r="J78"/>
  <c r="J49"/>
  <c r="P34"/>
  <c r="P19"/>
  <c r="P11"/>
  <c r="N44"/>
  <c r="N19"/>
  <c r="L9"/>
  <c r="S12"/>
  <c r="D10"/>
  <c r="P44"/>
  <c r="K49"/>
  <c r="J9"/>
  <c r="E16"/>
  <c r="R16"/>
  <c r="O70"/>
  <c r="R70"/>
  <c r="E78"/>
  <c r="E49"/>
  <c r="R49"/>
  <c r="L49"/>
  <c r="L78"/>
  <c r="N50"/>
  <c r="P51"/>
  <c r="P50"/>
  <c r="P49"/>
  <c r="I9"/>
  <c r="O49"/>
  <c r="P70"/>
  <c r="R12"/>
  <c r="K9"/>
  <c r="R15"/>
  <c r="R51"/>
  <c r="R31"/>
  <c r="G11"/>
  <c r="N78"/>
  <c r="Q20"/>
  <c r="Q55"/>
  <c r="Q57"/>
  <c r="R19"/>
  <c r="S11"/>
  <c r="G10"/>
  <c r="N49"/>
  <c r="Q50"/>
  <c r="P78"/>
  <c r="N11"/>
  <c r="N10"/>
  <c r="O78"/>
  <c r="O16"/>
  <c r="Q16"/>
  <c r="Q70"/>
  <c r="E9"/>
  <c r="R10"/>
  <c r="O10"/>
  <c r="Q10"/>
  <c r="Q49"/>
  <c r="Q11"/>
  <c r="S10"/>
  <c r="G9"/>
  <c r="O9"/>
  <c r="P10"/>
</calcChain>
</file>

<file path=xl/sharedStrings.xml><?xml version="1.0" encoding="utf-8"?>
<sst xmlns="http://schemas.openxmlformats.org/spreadsheetml/2006/main" count="141" uniqueCount="110">
  <si>
    <t>TEKOVNO OPERATIVEN BILANS:</t>
  </si>
  <si>
    <t xml:space="preserve">VKUPNI TEKOVNO OPERATIVNI PRIHODI </t>
  </si>
  <si>
    <t>KAPITALEN BILANS:</t>
  </si>
  <si>
    <t>VKUPNI KAPITALNI PRIHODI</t>
  </si>
  <si>
    <t xml:space="preserve">VKUPNI KAPITALNI RASHODI </t>
  </si>
  <si>
    <t xml:space="preserve"> DANO^NI PRIHODI</t>
  </si>
  <si>
    <t>711</t>
  </si>
  <si>
    <t xml:space="preserve"> Danok od dohod, od dobivka i od kapitalni dobivki</t>
  </si>
  <si>
    <t>713</t>
  </si>
  <si>
    <t xml:space="preserve"> Danoci na imot</t>
  </si>
  <si>
    <t>717</t>
  </si>
  <si>
    <t xml:space="preserve"> Danoci na specifi~ni uslugi;</t>
  </si>
  <si>
    <t>718</t>
  </si>
  <si>
    <t xml:space="preserve"> Taksi za koristewe ili dozvoli za vr{ewe na dejnost;</t>
  </si>
  <si>
    <t xml:space="preserve"> NEDANO^NI PRIHODI</t>
  </si>
  <si>
    <t>721</t>
  </si>
  <si>
    <t xml:space="preserve"> Pretpriema~ki prihod i prihod od imot;</t>
  </si>
  <si>
    <t>722</t>
  </si>
  <si>
    <t>723</t>
  </si>
  <si>
    <t>724</t>
  </si>
  <si>
    <t xml:space="preserve"> Drugi Vladini uslugi</t>
  </si>
  <si>
    <t>725</t>
  </si>
  <si>
    <t xml:space="preserve"> Drugi nedano~ni prihodi</t>
  </si>
  <si>
    <t xml:space="preserve"> TRANSFERI I DONACII</t>
  </si>
  <si>
    <t>741</t>
  </si>
  <si>
    <t xml:space="preserve"> Transferi od drugi nivoa na vlast</t>
  </si>
  <si>
    <t>742</t>
  </si>
  <si>
    <t xml:space="preserve"> Donacii od stranstvo</t>
  </si>
  <si>
    <t xml:space="preserve"> KAPITALNI PRIHODI</t>
  </si>
  <si>
    <t>731</t>
  </si>
  <si>
    <t xml:space="preserve"> Proda`ba na kapitalni sredstva</t>
  </si>
  <si>
    <t>733</t>
  </si>
  <si>
    <t xml:space="preserve"> Proda`ba na zemji{te i nematerijalni vlo`uvawa</t>
  </si>
  <si>
    <t>743</t>
  </si>
  <si>
    <t xml:space="preserve"> Kapitalni donacii</t>
  </si>
  <si>
    <t xml:space="preserve">VKUPNI TEKOVNO OPERATIVNI RASHODI: </t>
  </si>
  <si>
    <t>PLATI, NAEMNINI I NADOMESTOCI ZA VRABOTENITE</t>
  </si>
  <si>
    <t>Osnovni plati i nadomestoci</t>
  </si>
  <si>
    <t>Pridonesi za socijalno osiguruvawe od rabotodava~ite</t>
  </si>
  <si>
    <t>REZERVI I NEDEFINIRANI RASHODI</t>
  </si>
  <si>
    <t xml:space="preserve">Tekovni rezervi (raznovidni rashodi) </t>
  </si>
  <si>
    <t>STOKI I USLUGI</t>
  </si>
  <si>
    <t>Patni i dnevni rashodi</t>
  </si>
  <si>
    <t>Komunalni uslugi,greewe, komunikacija i transport</t>
  </si>
  <si>
    <t>Popravki i tekovno odr`uvawe</t>
  </si>
  <si>
    <t>Dogovorni uslugi</t>
  </si>
  <si>
    <t>Drugi tekovni rashodi</t>
  </si>
  <si>
    <t>SUBVENCII I TRANSFERI</t>
  </si>
  <si>
    <t>Transferi do nevladini organizacii</t>
  </si>
  <si>
    <t>Razni transferi</t>
  </si>
  <si>
    <t>KAPITALNI RASHODI</t>
  </si>
  <si>
    <t>Grade`ni objekti</t>
  </si>
  <si>
    <t>Drugi grade`ni objekti</t>
  </si>
  <si>
    <t xml:space="preserve">Kupuvawe na mebel, oprema, vozila i ma{ini  </t>
  </si>
  <si>
    <t xml:space="preserve">VKUPNI KAPITALNI  RASHODI: </t>
  </si>
  <si>
    <t xml:space="preserve">                       VKUPNI KAPITALNI PRIHODI:</t>
  </si>
  <si>
    <t xml:space="preserve">                       VKUPNI TEKOVNO OPERATIVNI PRIHODI:</t>
  </si>
  <si>
    <t xml:space="preserve">Plan   </t>
  </si>
  <si>
    <t xml:space="preserve">Realizirano     </t>
  </si>
  <si>
    <t xml:space="preserve">Plan    </t>
  </si>
  <si>
    <t xml:space="preserve">Realizirano    </t>
  </si>
  <si>
    <t xml:space="preserve">Realizirano   </t>
  </si>
  <si>
    <t xml:space="preserve">VKUPNI TEKOVNO OPERATIVNI RASHODI </t>
  </si>
  <si>
    <t xml:space="preserve"> </t>
  </si>
  <si>
    <t>Nadomestoci</t>
  </si>
  <si>
    <t>Priv.vrabotu</t>
  </si>
  <si>
    <t xml:space="preserve">Kupuvawe na oprema </t>
  </si>
  <si>
    <t xml:space="preserve">                                                                                       (ден, месец, година)</t>
  </si>
  <si>
    <t>Obrazec  K1</t>
  </si>
  <si>
    <t>Општина  DEBAR</t>
  </si>
  <si>
    <t>Купување на возила</t>
  </si>
  <si>
    <t>Вложувања и нефинансиски средства</t>
  </si>
  <si>
    <t xml:space="preserve">  %   </t>
  </si>
  <si>
    <t>VKUPNO</t>
  </si>
  <si>
    <t xml:space="preserve">% </t>
  </si>
  <si>
    <t>Ostanato za realizacija do kraj na 2016 godina</t>
  </si>
  <si>
    <t>Realiz</t>
  </si>
  <si>
    <t>bux</t>
  </si>
  <si>
    <t>kos</t>
  </si>
  <si>
    <t xml:space="preserve">Realiz    </t>
  </si>
  <si>
    <t>SE</t>
  </si>
  <si>
    <t>Ostanato za realizacija do kraj na  godina</t>
  </si>
  <si>
    <t>Transferi od drugi nivoa na vlast</t>
  </si>
  <si>
    <t xml:space="preserve">Ovlasteno lice (pe~at i potpis): </t>
  </si>
  <si>
    <t xml:space="preserve"> Глоби, судски и административни такси</t>
  </si>
  <si>
    <t xml:space="preserve"> Тaksi i nadomestoci</t>
  </si>
  <si>
    <t>Материјали и ситен инвентар</t>
  </si>
  <si>
    <t>doT</t>
  </si>
  <si>
    <t xml:space="preserve">  mob   071332960</t>
  </si>
  <si>
    <t xml:space="preserve">Ime i prezime i tel.broj                                                           ]azim    ]ormemeti   tel  046-831-196  </t>
  </si>
  <si>
    <t xml:space="preserve">Buxet za  2022godina </t>
  </si>
  <si>
    <t xml:space="preserve">Namenska dotacija za2022 godina </t>
  </si>
  <si>
    <t>Samofinansira~ki aktivnosti za2022godina</t>
  </si>
  <si>
    <t>Donacii za 2022godina</t>
  </si>
  <si>
    <t xml:space="preserve">Koslidiran  Buxet za  2022godina </t>
  </si>
  <si>
    <t>prihodi  od 2022godina</t>
  </si>
  <si>
    <t>KAMATNI PLAA]AWA</t>
  </si>
  <si>
    <t xml:space="preserve">Kamatni pla}awa kon kreditori </t>
  </si>
  <si>
    <t>DOMA[NO ZADO@UVAWE</t>
  </si>
  <si>
    <t>drugo  doma{no zdol`uvaw e</t>
  </si>
  <si>
    <t>i sredstva od  s*2021</t>
  </si>
  <si>
    <t xml:space="preserve">Krediti za 2022godina </t>
  </si>
  <si>
    <t xml:space="preserve">Zbirni prihodi i rashodi - </t>
  </si>
  <si>
    <t xml:space="preserve">Krediti za 2022 godina </t>
  </si>
  <si>
    <t>Zbirni prihodi i rashodi -  Kvartal K-4</t>
  </si>
  <si>
    <t xml:space="preserve">  Kvartal K-4</t>
  </si>
  <si>
    <t>31.12.2022</t>
  </si>
  <si>
    <t xml:space="preserve">Izve{taen period : od_01,01,2022 Godina do 31.12,2022godina                        </t>
  </si>
  <si>
    <t>Datum na podnesuvawe na izve{tajot:14,1,2023  godina,</t>
  </si>
  <si>
    <t xml:space="preserve">Kvartalen izve{taj za izvr{uvaweto na buxetot za op{tina DEBAR za izve{tajniot period (kumulativno) za kvartal K 3  od 01,01,2022_  godina do 31,12,2022godina </t>
  </si>
</sst>
</file>

<file path=xl/styles.xml><?xml version="1.0" encoding="utf-8"?>
<styleSheet xmlns="http://schemas.openxmlformats.org/spreadsheetml/2006/main">
  <numFmts count="2">
    <numFmt numFmtId="188" formatCode="00"/>
    <numFmt numFmtId="189" formatCode="000"/>
  </numFmts>
  <fonts count="36">
    <font>
      <sz val="10"/>
      <name val="MAC C Times"/>
      <charset val="204"/>
    </font>
    <font>
      <sz val="10"/>
      <name val="Arial"/>
      <family val="2"/>
      <charset val="204"/>
    </font>
    <font>
      <sz val="8"/>
      <color indexed="8"/>
      <name val="MAC C Swiss"/>
      <family val="2"/>
    </font>
    <font>
      <u/>
      <sz val="10"/>
      <color indexed="12"/>
      <name val="MAC C Times"/>
      <family val="1"/>
    </font>
    <font>
      <b/>
      <sz val="8"/>
      <name val="MAC C Swiss"/>
      <family val="2"/>
    </font>
    <font>
      <sz val="8"/>
      <name val="MAC C Times"/>
      <family val="1"/>
    </font>
    <font>
      <sz val="8"/>
      <color indexed="8"/>
      <name val="Arial"/>
      <family val="2"/>
      <charset val="204"/>
    </font>
    <font>
      <b/>
      <sz val="8"/>
      <color indexed="8"/>
      <name val="MAC C Swiss"/>
      <family val="2"/>
    </font>
    <font>
      <b/>
      <u/>
      <sz val="8"/>
      <name val="MAC C Swiss"/>
      <family val="2"/>
    </font>
    <font>
      <b/>
      <u val="double"/>
      <sz val="8"/>
      <name val="MAC C Swiss"/>
      <family val="2"/>
    </font>
    <font>
      <b/>
      <i/>
      <sz val="8"/>
      <color indexed="8"/>
      <name val="MAC C Swiss"/>
      <family val="2"/>
    </font>
    <font>
      <b/>
      <i/>
      <u/>
      <sz val="8"/>
      <color indexed="8"/>
      <name val="MAC C Swiss"/>
      <family val="2"/>
    </font>
    <font>
      <i/>
      <sz val="8"/>
      <color indexed="8"/>
      <name val="Arial"/>
      <family val="2"/>
    </font>
    <font>
      <i/>
      <sz val="8"/>
      <name val="MAC C Times"/>
      <family val="1"/>
    </font>
    <font>
      <i/>
      <sz val="8"/>
      <color indexed="8"/>
      <name val="MAC C Swiss"/>
      <family val="2"/>
    </font>
    <font>
      <i/>
      <sz val="8"/>
      <name val="MAC C Times"/>
      <family val="1"/>
    </font>
    <font>
      <i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MAC C Times"/>
      <family val="1"/>
    </font>
    <font>
      <b/>
      <sz val="14"/>
      <name val="MAC C Swiss"/>
      <family val="2"/>
      <charset val="204"/>
    </font>
    <font>
      <b/>
      <sz val="11"/>
      <name val="MAC C Times"/>
      <family val="1"/>
    </font>
    <font>
      <sz val="9"/>
      <name val="MAC C Times"/>
      <family val="1"/>
    </font>
    <font>
      <b/>
      <sz val="12"/>
      <name val="MAC C Swiss"/>
      <family val="2"/>
    </font>
    <font>
      <b/>
      <sz val="8"/>
      <name val="MAC C Times"/>
      <family val="1"/>
      <charset val="204"/>
    </font>
    <font>
      <sz val="10"/>
      <color indexed="8"/>
      <name val="MAC C Times"/>
      <family val="1"/>
    </font>
    <font>
      <b/>
      <sz val="10"/>
      <color indexed="8"/>
      <name val="MAC C Swiss"/>
      <family val="2"/>
    </font>
    <font>
      <b/>
      <u/>
      <sz val="12"/>
      <color indexed="8"/>
      <name val="MAC C Swiss"/>
      <family val="2"/>
      <charset val="204"/>
    </font>
    <font>
      <sz val="10"/>
      <name val="MAC C Times"/>
      <family val="1"/>
    </font>
    <font>
      <sz val="9"/>
      <name val="MAC C Times"/>
      <family val="1"/>
    </font>
    <font>
      <b/>
      <sz val="9"/>
      <name val="MAC C Times"/>
      <family val="1"/>
    </font>
    <font>
      <sz val="11"/>
      <name val="MAC C Times"/>
      <family val="1"/>
    </font>
    <font>
      <sz val="8"/>
      <name val="MAC C Swiss"/>
      <family val="2"/>
    </font>
    <font>
      <b/>
      <i/>
      <u/>
      <sz val="8"/>
      <name val="MAC C Swiss"/>
      <family val="2"/>
    </font>
    <font>
      <b/>
      <i/>
      <sz val="8"/>
      <name val="MAC C Swiss"/>
      <family val="2"/>
    </font>
    <font>
      <sz val="8"/>
      <color indexed="8"/>
      <name val="MAC C Swiss"/>
      <family val="2"/>
      <charset val="204"/>
    </font>
    <font>
      <sz val="10"/>
      <name val="MAC C Times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17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5" fillId="0" borderId="0" xfId="0" applyFont="1"/>
    <xf numFmtId="188" fontId="6" fillId="0" borderId="2" xfId="0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horizontal="left" vertical="center"/>
    </xf>
    <xf numFmtId="188" fontId="6" fillId="0" borderId="4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3" fontId="2" fillId="0" borderId="6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/>
    </xf>
    <xf numFmtId="3" fontId="5" fillId="0" borderId="0" xfId="0" applyNumberFormat="1" applyFont="1"/>
    <xf numFmtId="0" fontId="9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88" fontId="6" fillId="0" borderId="8" xfId="0" applyNumberFormat="1" applyFont="1" applyFill="1" applyBorder="1" applyAlignment="1">
      <alignment horizontal="right" wrapText="1"/>
    </xf>
    <xf numFmtId="0" fontId="5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 wrapText="1"/>
    </xf>
    <xf numFmtId="188" fontId="6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vertic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188" fontId="12" fillId="2" borderId="11" xfId="0" applyNumberFormat="1" applyFont="1" applyFill="1" applyBorder="1" applyAlignment="1">
      <alignment horizontal="right" wrapText="1"/>
    </xf>
    <xf numFmtId="0" fontId="13" fillId="3" borderId="6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right"/>
    </xf>
    <xf numFmtId="3" fontId="13" fillId="3" borderId="6" xfId="0" applyNumberFormat="1" applyFont="1" applyFill="1" applyBorder="1" applyAlignment="1">
      <alignment horizontal="right"/>
    </xf>
    <xf numFmtId="0" fontId="13" fillId="3" borderId="0" xfId="0" applyFont="1" applyFill="1"/>
    <xf numFmtId="188" fontId="6" fillId="0" borderId="11" xfId="0" applyNumberFormat="1" applyFont="1" applyFill="1" applyBorder="1" applyAlignment="1">
      <alignment horizontal="right" wrapText="1"/>
    </xf>
    <xf numFmtId="0" fontId="6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3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8" fontId="16" fillId="2" borderId="11" xfId="0" applyNumberFormat="1" applyFont="1" applyFill="1" applyBorder="1" applyAlignment="1">
      <alignment horizontal="right" wrapText="1"/>
    </xf>
    <xf numFmtId="0" fontId="13" fillId="0" borderId="0" xfId="0" applyFont="1"/>
    <xf numFmtId="188" fontId="17" fillId="2" borderId="11" xfId="0" applyNumberFormat="1" applyFont="1" applyFill="1" applyBorder="1" applyAlignment="1">
      <alignment horizontal="right" wrapText="1"/>
    </xf>
    <xf numFmtId="0" fontId="18" fillId="3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3" fontId="18" fillId="3" borderId="6" xfId="0" applyNumberFormat="1" applyFont="1" applyFill="1" applyBorder="1" applyAlignment="1">
      <alignment horizontal="right"/>
    </xf>
    <xf numFmtId="0" fontId="18" fillId="3" borderId="6" xfId="0" applyFont="1" applyFill="1" applyBorder="1" applyAlignment="1">
      <alignment horizontal="right"/>
    </xf>
    <xf numFmtId="0" fontId="18" fillId="3" borderId="0" xfId="0" applyFont="1" applyFill="1"/>
    <xf numFmtId="0" fontId="5" fillId="0" borderId="0" xfId="0" applyFont="1" applyBorder="1"/>
    <xf numFmtId="0" fontId="10" fillId="0" borderId="12" xfId="0" applyFont="1" applyFill="1" applyBorder="1" applyAlignment="1">
      <alignment horizontal="left" vertical="center"/>
    </xf>
    <xf numFmtId="188" fontId="6" fillId="2" borderId="11" xfId="0" applyNumberFormat="1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3" fontId="5" fillId="3" borderId="6" xfId="0" applyNumberFormat="1" applyFont="1" applyFill="1" applyBorder="1" applyAlignment="1">
      <alignment horizontal="right"/>
    </xf>
    <xf numFmtId="0" fontId="5" fillId="3" borderId="0" xfId="0" applyFont="1" applyFill="1"/>
    <xf numFmtId="0" fontId="5" fillId="0" borderId="6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188" fontId="6" fillId="0" borderId="13" xfId="0" applyNumberFormat="1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3" fontId="5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0" fontId="5" fillId="0" borderId="11" xfId="0" applyFont="1" applyBorder="1"/>
    <xf numFmtId="189" fontId="6" fillId="0" borderId="6" xfId="0" applyNumberFormat="1" applyFont="1" applyFill="1" applyBorder="1" applyAlignment="1">
      <alignment horizontal="right" wrapText="1"/>
    </xf>
    <xf numFmtId="3" fontId="5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6" xfId="0" applyFont="1" applyBorder="1"/>
    <xf numFmtId="0" fontId="18" fillId="0" borderId="0" xfId="0" applyFont="1"/>
    <xf numFmtId="0" fontId="5" fillId="0" borderId="15" xfId="0" applyFont="1" applyBorder="1"/>
    <xf numFmtId="3" fontId="5" fillId="0" borderId="1" xfId="0" applyNumberFormat="1" applyFont="1" applyBorder="1"/>
    <xf numFmtId="0" fontId="5" fillId="0" borderId="16" xfId="0" applyFont="1" applyBorder="1"/>
    <xf numFmtId="0" fontId="5" fillId="0" borderId="9" xfId="0" applyFont="1" applyFill="1" applyBorder="1"/>
    <xf numFmtId="189" fontId="6" fillId="0" borderId="9" xfId="0" applyNumberFormat="1" applyFont="1" applyFill="1" applyBorder="1" applyAlignment="1">
      <alignment horizontal="right" wrapText="1"/>
    </xf>
    <xf numFmtId="1" fontId="5" fillId="0" borderId="0" xfId="0" applyNumberFormat="1" applyFont="1"/>
    <xf numFmtId="0" fontId="13" fillId="0" borderId="0" xfId="0" applyFont="1" applyFill="1"/>
    <xf numFmtId="0" fontId="10" fillId="0" borderId="17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4" fillId="0" borderId="0" xfId="2" applyFont="1" applyBorder="1" applyAlignment="1">
      <alignment horizontal="left" wrapText="1"/>
    </xf>
    <xf numFmtId="0" fontId="19" fillId="0" borderId="0" xfId="2" applyFont="1" applyBorder="1" applyAlignment="1">
      <alignment wrapText="1"/>
    </xf>
    <xf numFmtId="0" fontId="20" fillId="0" borderId="0" xfId="2" applyFont="1" applyBorder="1" applyAlignment="1">
      <alignment wrapText="1"/>
    </xf>
    <xf numFmtId="0" fontId="21" fillId="0" borderId="0" xfId="2" applyFont="1" applyBorder="1" applyAlignment="1">
      <alignment horizontal="center" wrapText="1"/>
    </xf>
    <xf numFmtId="0" fontId="23" fillId="0" borderId="0" xfId="2" applyFont="1" applyBorder="1" applyAlignment="1" applyProtection="1">
      <alignment horizontal="left" wrapText="1"/>
    </xf>
    <xf numFmtId="188" fontId="24" fillId="0" borderId="0" xfId="0" applyNumberFormat="1" applyFont="1" applyFill="1" applyBorder="1" applyAlignment="1">
      <alignment wrapText="1"/>
    </xf>
    <xf numFmtId="188" fontId="26" fillId="0" borderId="0" xfId="0" applyNumberFormat="1" applyFont="1" applyFill="1" applyBorder="1" applyAlignment="1">
      <alignment horizontal="center" wrapText="1"/>
    </xf>
    <xf numFmtId="3" fontId="19" fillId="0" borderId="0" xfId="2" applyNumberFormat="1" applyFont="1" applyBorder="1" applyAlignment="1">
      <alignment wrapText="1"/>
    </xf>
    <xf numFmtId="3" fontId="11" fillId="0" borderId="12" xfId="0" applyNumberFormat="1" applyFont="1" applyFill="1" applyBorder="1" applyAlignment="1">
      <alignment horizontal="left" vertical="center"/>
    </xf>
    <xf numFmtId="3" fontId="26" fillId="0" borderId="0" xfId="0" applyNumberFormat="1" applyFont="1" applyFill="1" applyBorder="1" applyAlignment="1">
      <alignment horizontal="center" wrapText="1"/>
    </xf>
    <xf numFmtId="3" fontId="2" fillId="0" borderId="20" xfId="0" applyNumberFormat="1" applyFont="1" applyBorder="1" applyAlignment="1">
      <alignment horizontal="center" vertical="top" wrapText="1"/>
    </xf>
    <xf numFmtId="3" fontId="26" fillId="0" borderId="0" xfId="0" applyNumberFormat="1" applyFont="1" applyFill="1" applyBorder="1" applyAlignment="1">
      <alignment wrapText="1"/>
    </xf>
    <xf numFmtId="3" fontId="2" fillId="0" borderId="5" xfId="0" applyNumberFormat="1" applyFont="1" applyBorder="1" applyAlignment="1">
      <alignment horizontal="right" wrapText="1"/>
    </xf>
    <xf numFmtId="0" fontId="5" fillId="0" borderId="5" xfId="0" applyFont="1" applyFill="1" applyBorder="1" applyAlignment="1">
      <alignment horizontal="right"/>
    </xf>
    <xf numFmtId="3" fontId="2" fillId="0" borderId="21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center" wrapText="1"/>
    </xf>
    <xf numFmtId="0" fontId="11" fillId="0" borderId="6" xfId="0" applyFont="1" applyFill="1" applyBorder="1" applyAlignment="1">
      <alignment horizontal="left" vertical="center"/>
    </xf>
    <xf numFmtId="3" fontId="14" fillId="3" borderId="6" xfId="0" applyNumberFormat="1" applyFont="1" applyFill="1" applyBorder="1" applyAlignment="1">
      <alignment horizontal="right" wrapText="1"/>
    </xf>
    <xf numFmtId="3" fontId="7" fillId="3" borderId="6" xfId="0" applyNumberFormat="1" applyFont="1" applyFill="1" applyBorder="1" applyAlignment="1">
      <alignment horizontal="right" wrapText="1"/>
    </xf>
    <xf numFmtId="3" fontId="2" fillId="3" borderId="6" xfId="0" applyNumberFormat="1" applyFont="1" applyFill="1" applyBorder="1" applyAlignment="1">
      <alignment horizontal="right" wrapText="1"/>
    </xf>
    <xf numFmtId="3" fontId="5" fillId="0" borderId="22" xfId="0" applyNumberFormat="1" applyFont="1" applyFill="1" applyBorder="1" applyAlignment="1">
      <alignment horizontal="right"/>
    </xf>
    <xf numFmtId="3" fontId="5" fillId="0" borderId="23" xfId="0" applyNumberFormat="1" applyFont="1" applyBorder="1"/>
    <xf numFmtId="0" fontId="10" fillId="0" borderId="6" xfId="0" applyFont="1" applyFill="1" applyBorder="1" applyAlignment="1">
      <alignment horizontal="left" vertical="center" wrapText="1"/>
    </xf>
    <xf numFmtId="1" fontId="5" fillId="0" borderId="6" xfId="0" applyNumberFormat="1" applyFont="1" applyBorder="1"/>
    <xf numFmtId="0" fontId="13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0" fillId="0" borderId="0" xfId="0" applyFill="1" applyBorder="1"/>
    <xf numFmtId="3" fontId="28" fillId="0" borderId="6" xfId="0" applyNumberFormat="1" applyFont="1" applyFill="1" applyBorder="1" applyAlignment="1">
      <alignment horizontal="right"/>
    </xf>
    <xf numFmtId="3" fontId="28" fillId="0" borderId="14" xfId="0" applyNumberFormat="1" applyFont="1" applyFill="1" applyBorder="1" applyAlignment="1">
      <alignment horizontal="right"/>
    </xf>
    <xf numFmtId="3" fontId="28" fillId="0" borderId="1" xfId="0" applyNumberFormat="1" applyFont="1" applyBorder="1"/>
    <xf numFmtId="0" fontId="2" fillId="0" borderId="0" xfId="0" applyFont="1" applyFill="1" applyBorder="1" applyAlignment="1">
      <alignment horizontal="center" vertical="top" wrapText="1"/>
    </xf>
    <xf numFmtId="0" fontId="18" fillId="0" borderId="0" xfId="0" applyFont="1" applyFill="1"/>
    <xf numFmtId="0" fontId="5" fillId="0" borderId="0" xfId="0" applyFont="1" applyFill="1"/>
    <xf numFmtId="1" fontId="0" fillId="0" borderId="0" xfId="0" applyNumberFormat="1" applyBorder="1"/>
    <xf numFmtId="1" fontId="5" fillId="0" borderId="6" xfId="0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189" fontId="6" fillId="0" borderId="0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/>
    </xf>
    <xf numFmtId="0" fontId="7" fillId="0" borderId="9" xfId="0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/>
    </xf>
    <xf numFmtId="0" fontId="7" fillId="2" borderId="14" xfId="0" applyFont="1" applyFill="1" applyBorder="1" applyAlignment="1">
      <alignment horizontal="left" vertical="center"/>
    </xf>
    <xf numFmtId="3" fontId="29" fillId="3" borderId="6" xfId="0" applyNumberFormat="1" applyFont="1" applyFill="1" applyBorder="1" applyAlignment="1">
      <alignment horizontal="right"/>
    </xf>
    <xf numFmtId="0" fontId="18" fillId="3" borderId="6" xfId="0" applyFont="1" applyFill="1" applyBorder="1"/>
    <xf numFmtId="188" fontId="17" fillId="2" borderId="24" xfId="0" applyNumberFormat="1" applyFont="1" applyFill="1" applyBorder="1" applyAlignment="1">
      <alignment horizontal="right" wrapText="1"/>
    </xf>
    <xf numFmtId="0" fontId="18" fillId="3" borderId="14" xfId="0" applyFont="1" applyFill="1" applyBorder="1"/>
    <xf numFmtId="3" fontId="29" fillId="3" borderId="14" xfId="0" applyNumberFormat="1" applyFont="1" applyFill="1" applyBorder="1" applyAlignment="1">
      <alignment horizontal="right"/>
    </xf>
    <xf numFmtId="3" fontId="2" fillId="3" borderId="14" xfId="0" applyNumberFormat="1" applyFont="1" applyFill="1" applyBorder="1" applyAlignment="1">
      <alignment horizontal="right" wrapText="1"/>
    </xf>
    <xf numFmtId="0" fontId="7" fillId="2" borderId="22" xfId="0" applyFont="1" applyFill="1" applyBorder="1" applyAlignment="1">
      <alignment horizontal="left" vertical="center"/>
    </xf>
    <xf numFmtId="3" fontId="2" fillId="3" borderId="0" xfId="0" applyNumberFormat="1" applyFont="1" applyFill="1" applyBorder="1" applyAlignment="1">
      <alignment horizontal="center" vertical="center" wrapText="1"/>
    </xf>
    <xf numFmtId="3" fontId="18" fillId="3" borderId="14" xfId="0" applyNumberFormat="1" applyFont="1" applyFill="1" applyBorder="1" applyAlignment="1">
      <alignment horizontal="right"/>
    </xf>
    <xf numFmtId="0" fontId="18" fillId="3" borderId="14" xfId="0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5" fillId="3" borderId="6" xfId="0" applyFont="1" applyFill="1" applyBorder="1"/>
    <xf numFmtId="3" fontId="5" fillId="3" borderId="14" xfId="0" applyNumberFormat="1" applyFont="1" applyFill="1" applyBorder="1" applyAlignment="1">
      <alignment horizontal="right"/>
    </xf>
    <xf numFmtId="3" fontId="28" fillId="3" borderId="14" xfId="0" applyNumberFormat="1" applyFont="1" applyFill="1" applyBorder="1" applyAlignment="1">
      <alignment horizontal="right"/>
    </xf>
    <xf numFmtId="3" fontId="5" fillId="3" borderId="22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3" fontId="5" fillId="0" borderId="0" xfId="0" applyNumberFormat="1" applyFont="1" applyFill="1" applyBorder="1"/>
    <xf numFmtId="188" fontId="6" fillId="3" borderId="11" xfId="0" applyNumberFormat="1" applyFont="1" applyFill="1" applyBorder="1" applyAlignment="1">
      <alignment horizontal="right" wrapText="1"/>
    </xf>
    <xf numFmtId="0" fontId="7" fillId="3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3" fontId="2" fillId="3" borderId="5" xfId="0" applyNumberFormat="1" applyFont="1" applyFill="1" applyBorder="1" applyAlignment="1">
      <alignment horizontal="right" wrapText="1"/>
    </xf>
    <xf numFmtId="0" fontId="30" fillId="0" borderId="6" xfId="0" applyFont="1" applyBorder="1"/>
    <xf numFmtId="0" fontId="2" fillId="0" borderId="6" xfId="0" applyFont="1" applyFill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left" vertical="top"/>
    </xf>
    <xf numFmtId="1" fontId="5" fillId="3" borderId="6" xfId="0" applyNumberFormat="1" applyFont="1" applyFill="1" applyBorder="1"/>
    <xf numFmtId="0" fontId="7" fillId="0" borderId="25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2" fillId="0" borderId="23" xfId="0" applyFont="1" applyBorder="1" applyAlignment="1">
      <alignment horizontal="left" vertical="top"/>
    </xf>
    <xf numFmtId="3" fontId="7" fillId="5" borderId="25" xfId="0" applyNumberFormat="1" applyFont="1" applyFill="1" applyBorder="1" applyAlignment="1">
      <alignment horizontal="right" vertical="center"/>
    </xf>
    <xf numFmtId="3" fontId="13" fillId="4" borderId="6" xfId="0" applyNumberFormat="1" applyFont="1" applyFill="1" applyBorder="1" applyAlignment="1">
      <alignment horizontal="right"/>
    </xf>
    <xf numFmtId="3" fontId="18" fillId="4" borderId="6" xfId="0" applyNumberFormat="1" applyFont="1" applyFill="1" applyBorder="1" applyAlignment="1">
      <alignment horizontal="right"/>
    </xf>
    <xf numFmtId="188" fontId="16" fillId="0" borderId="11" xfId="0" applyNumberFormat="1" applyFont="1" applyFill="1" applyBorder="1" applyAlignment="1">
      <alignment horizontal="right" wrapText="1"/>
    </xf>
    <xf numFmtId="3" fontId="13" fillId="0" borderId="6" xfId="0" applyNumberFormat="1" applyFont="1" applyFill="1" applyBorder="1" applyAlignment="1">
      <alignment horizontal="right"/>
    </xf>
    <xf numFmtId="0" fontId="13" fillId="0" borderId="6" xfId="0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left" vertical="center"/>
    </xf>
    <xf numFmtId="0" fontId="35" fillId="0" borderId="0" xfId="0" applyFont="1" applyAlignment="1" applyProtection="1">
      <alignment vertical="top"/>
    </xf>
    <xf numFmtId="0" fontId="35" fillId="0" borderId="28" xfId="0" applyFont="1" applyBorder="1" applyAlignment="1" applyProtection="1">
      <alignment vertical="top"/>
      <protection locked="0"/>
    </xf>
    <xf numFmtId="0" fontId="24" fillId="0" borderId="6" xfId="0" applyFont="1" applyFill="1" applyBorder="1" applyAlignment="1">
      <alignment horizontal="left" vertical="center"/>
    </xf>
    <xf numFmtId="3" fontId="13" fillId="4" borderId="0" xfId="0" applyNumberFormat="1" applyFont="1" applyFill="1"/>
    <xf numFmtId="2" fontId="19" fillId="0" borderId="0" xfId="2" applyNumberFormat="1" applyFont="1" applyBorder="1" applyAlignment="1">
      <alignment wrapText="1"/>
    </xf>
    <xf numFmtId="3" fontId="27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right"/>
    </xf>
    <xf numFmtId="3" fontId="5" fillId="0" borderId="29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 vertical="center"/>
    </xf>
    <xf numFmtId="3" fontId="31" fillId="0" borderId="6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3" fontId="2" fillId="0" borderId="1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3" fontId="31" fillId="0" borderId="0" xfId="0" applyNumberFormat="1" applyFont="1" applyFill="1" applyBorder="1" applyAlignment="1">
      <alignment horizontal="center" wrapText="1"/>
    </xf>
    <xf numFmtId="3" fontId="32" fillId="0" borderId="12" xfId="0" applyNumberFormat="1" applyFont="1" applyFill="1" applyBorder="1" applyAlignment="1">
      <alignment horizontal="left" vertical="center"/>
    </xf>
    <xf numFmtId="3" fontId="15" fillId="6" borderId="6" xfId="0" applyNumberFormat="1" applyFont="1" applyFill="1" applyBorder="1" applyAlignment="1">
      <alignment horizontal="right"/>
    </xf>
    <xf numFmtId="3" fontId="5" fillId="0" borderId="27" xfId="0" applyNumberFormat="1" applyFont="1" applyFill="1" applyBorder="1" applyAlignment="1">
      <alignment horizontal="right"/>
    </xf>
    <xf numFmtId="3" fontId="5" fillId="6" borderId="6" xfId="0" applyNumberFormat="1" applyFont="1" applyFill="1" applyBorder="1" applyAlignment="1">
      <alignment horizontal="right"/>
    </xf>
    <xf numFmtId="3" fontId="10" fillId="7" borderId="12" xfId="0" applyNumberFormat="1" applyFont="1" applyFill="1" applyBorder="1" applyAlignment="1">
      <alignment horizontal="right" vertical="center"/>
    </xf>
    <xf numFmtId="3" fontId="33" fillId="7" borderId="12" xfId="0" applyNumberFormat="1" applyFont="1" applyFill="1" applyBorder="1" applyAlignment="1">
      <alignment horizontal="right" vertical="center"/>
    </xf>
    <xf numFmtId="3" fontId="10" fillId="8" borderId="12" xfId="0" applyNumberFormat="1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right" vertical="center"/>
    </xf>
    <xf numFmtId="188" fontId="6" fillId="0" borderId="15" xfId="0" applyNumberFormat="1" applyFont="1" applyFill="1" applyBorder="1" applyAlignment="1">
      <alignment horizontal="right" wrapText="1"/>
    </xf>
    <xf numFmtId="0" fontId="6" fillId="0" borderId="25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3" fontId="5" fillId="0" borderId="25" xfId="0" applyNumberFormat="1" applyFont="1" applyFill="1" applyBorder="1" applyAlignment="1">
      <alignment horizontal="right"/>
    </xf>
    <xf numFmtId="0" fontId="5" fillId="0" borderId="25" xfId="0" applyFont="1" applyFill="1" applyBorder="1" applyAlignment="1">
      <alignment horizontal="right"/>
    </xf>
    <xf numFmtId="3" fontId="2" fillId="0" borderId="25" xfId="0" applyNumberFormat="1" applyFont="1" applyBorder="1" applyAlignment="1">
      <alignment horizontal="right" wrapText="1"/>
    </xf>
    <xf numFmtId="3" fontId="2" fillId="0" borderId="29" xfId="0" applyNumberFormat="1" applyFont="1" applyBorder="1" applyAlignment="1">
      <alignment horizontal="center" vertical="top" wrapText="1"/>
    </xf>
    <xf numFmtId="3" fontId="13" fillId="3" borderId="5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8" fillId="3" borderId="22" xfId="0" applyNumberFormat="1" applyFont="1" applyFill="1" applyBorder="1" applyAlignment="1">
      <alignment horizontal="right"/>
    </xf>
    <xf numFmtId="188" fontId="6" fillId="0" borderId="6" xfId="0" applyNumberFormat="1" applyFont="1" applyFill="1" applyBorder="1" applyAlignment="1">
      <alignment horizontal="right" wrapText="1"/>
    </xf>
    <xf numFmtId="0" fontId="6" fillId="9" borderId="6" xfId="0" applyFont="1" applyFill="1" applyBorder="1" applyAlignment="1">
      <alignment horizontal="left" vertical="center"/>
    </xf>
    <xf numFmtId="3" fontId="5" fillId="9" borderId="6" xfId="0" applyNumberFormat="1" applyFont="1" applyFill="1" applyBorder="1" applyAlignment="1">
      <alignment horizontal="right"/>
    </xf>
    <xf numFmtId="0" fontId="5" fillId="9" borderId="6" xfId="0" applyFont="1" applyFill="1" applyBorder="1" applyAlignment="1">
      <alignment horizontal="right"/>
    </xf>
    <xf numFmtId="0" fontId="3" fillId="9" borderId="6" xfId="1" applyFill="1" applyBorder="1" applyAlignment="1" applyProtection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3" fontId="5" fillId="8" borderId="6" xfId="0" applyNumberFormat="1" applyFont="1" applyFill="1" applyBorder="1" applyAlignment="1">
      <alignment horizontal="right"/>
    </xf>
    <xf numFmtId="0" fontId="7" fillId="0" borderId="22" xfId="0" applyFont="1" applyFill="1" applyBorder="1" applyAlignment="1">
      <alignment horizontal="left" vertical="center"/>
    </xf>
    <xf numFmtId="3" fontId="18" fillId="0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7" fillId="0" borderId="0" xfId="2" applyFont="1" applyBorder="1" applyAlignment="1" applyProtection="1">
      <alignment horizontal="center" vertical="center"/>
    </xf>
    <xf numFmtId="188" fontId="25" fillId="0" borderId="0" xfId="0" applyNumberFormat="1" applyFont="1" applyFill="1" applyBorder="1" applyAlignment="1">
      <alignment horizontal="center" wrapText="1"/>
    </xf>
    <xf numFmtId="0" fontId="2" fillId="0" borderId="26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3" fontId="2" fillId="0" borderId="26" xfId="0" applyNumberFormat="1" applyFont="1" applyBorder="1" applyAlignment="1">
      <alignment horizontal="center" vertical="top" wrapText="1"/>
    </xf>
    <xf numFmtId="3" fontId="2" fillId="0" borderId="31" xfId="0" applyNumberFormat="1" applyFont="1" applyBorder="1" applyAlignment="1">
      <alignment horizontal="center" vertical="top" wrapText="1"/>
    </xf>
    <xf numFmtId="0" fontId="22" fillId="0" borderId="0" xfId="2" applyFont="1" applyBorder="1" applyAlignment="1">
      <alignment horizontal="left" wrapText="1"/>
    </xf>
    <xf numFmtId="0" fontId="20" fillId="0" borderId="0" xfId="2" applyFont="1" applyBorder="1" applyAlignment="1">
      <alignment horizontal="left" wrapText="1"/>
    </xf>
  </cellXfs>
  <cellStyles count="3">
    <cellStyle name="Hyperlink" xfId="1" builtinId="8"/>
    <cellStyle name="Normal" xfId="0" builtinId="0"/>
    <cellStyle name="Normal_5-07-25 Reports - Cash, Debt &amp; Commitments - MK 2 J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00"/>
  <sheetViews>
    <sheetView tabSelected="1" view="pageBreakPreview" zoomScaleNormal="100" zoomScaleSheetLayoutView="100" workbookViewId="0">
      <selection activeCell="T27" sqref="T27"/>
    </sheetView>
  </sheetViews>
  <sheetFormatPr defaultRowHeight="11.25"/>
  <cols>
    <col min="1" max="1" width="3.85546875" style="5" customWidth="1"/>
    <col min="2" max="2" width="4.28515625" style="5" customWidth="1"/>
    <col min="3" max="3" width="30.85546875" style="5" customWidth="1"/>
    <col min="4" max="4" width="10.28515625" style="13" customWidth="1"/>
    <col min="5" max="5" width="10.5703125" style="13" customWidth="1"/>
    <col min="6" max="6" width="11" style="13" customWidth="1"/>
    <col min="7" max="7" width="10.140625" style="5" customWidth="1"/>
    <col min="8" max="8" width="11" style="13" customWidth="1"/>
    <col min="9" max="9" width="10.85546875" style="13" customWidth="1"/>
    <col min="10" max="10" width="10.140625" style="13" customWidth="1"/>
    <col min="11" max="11" width="10.85546875" style="13" customWidth="1"/>
    <col min="12" max="12" width="11.5703125" style="5" customWidth="1"/>
    <col min="13" max="13" width="10.5703125" style="13" customWidth="1"/>
    <col min="14" max="14" width="11.85546875" style="13" customWidth="1"/>
    <col min="15" max="15" width="10.85546875" style="13" customWidth="1"/>
    <col min="16" max="16" width="9.5703125" style="44" customWidth="1"/>
    <col min="17" max="17" width="4.28515625" style="5" customWidth="1"/>
    <col min="18" max="18" width="3.42578125" style="5" customWidth="1"/>
    <col min="19" max="19" width="3.140625" style="103" customWidth="1"/>
    <col min="20" max="20" width="9.5703125" style="103" bestFit="1" customWidth="1"/>
    <col min="21" max="25" width="9.140625" style="103"/>
    <col min="26" max="57" width="9.140625" style="112"/>
    <col min="58" max="16384" width="9.140625" style="5"/>
  </cols>
  <sheetData>
    <row r="1" spans="1:31" ht="21.75" customHeight="1">
      <c r="A1" s="215" t="s">
        <v>68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</row>
    <row r="2" spans="1:31" ht="21.75" customHeight="1">
      <c r="A2" s="216" t="s">
        <v>109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77"/>
    </row>
    <row r="3" spans="1:31" ht="17.25" customHeight="1">
      <c r="A3" s="78"/>
      <c r="B3" s="1"/>
      <c r="C3" s="81" t="s">
        <v>69</v>
      </c>
      <c r="D3" s="78"/>
      <c r="E3" s="78"/>
      <c r="F3" s="78"/>
      <c r="G3" s="78"/>
      <c r="H3" s="84"/>
      <c r="I3" s="84"/>
      <c r="J3" s="84"/>
      <c r="K3" s="84"/>
      <c r="L3" s="78"/>
      <c r="M3" s="84"/>
      <c r="N3" s="1"/>
      <c r="O3" s="1"/>
      <c r="P3" s="1"/>
      <c r="Q3" s="77"/>
    </row>
    <row r="4" spans="1:31" ht="24.75" customHeight="1">
      <c r="A4" s="78"/>
      <c r="B4" s="1"/>
      <c r="C4" s="81" t="s">
        <v>107</v>
      </c>
      <c r="D4" s="79"/>
      <c r="E4" s="78"/>
      <c r="F4" s="167"/>
      <c r="G4" s="78"/>
      <c r="H4" s="84"/>
      <c r="I4" s="84"/>
      <c r="J4" s="84"/>
      <c r="K4" s="84"/>
      <c r="L4" s="78"/>
      <c r="M4" s="84"/>
      <c r="N4" s="1"/>
      <c r="O4" s="1"/>
      <c r="P4" s="1"/>
      <c r="Q4" s="77"/>
    </row>
    <row r="5" spans="1:31" ht="29.25" customHeight="1">
      <c r="A5" s="78"/>
      <c r="B5" s="1"/>
      <c r="C5" s="81" t="s">
        <v>108</v>
      </c>
      <c r="D5" s="78"/>
      <c r="E5" s="78"/>
      <c r="F5" s="78"/>
      <c r="G5" s="78"/>
      <c r="H5" s="84"/>
      <c r="I5" s="84"/>
      <c r="J5" s="84"/>
      <c r="K5" s="84"/>
      <c r="L5" s="78"/>
      <c r="M5" s="84"/>
      <c r="N5" s="1"/>
      <c r="O5" s="1"/>
      <c r="P5" s="1"/>
      <c r="Q5" s="77"/>
    </row>
    <row r="6" spans="1:31" ht="13.5" customHeight="1" thickBot="1">
      <c r="A6" s="78"/>
      <c r="B6" s="78"/>
      <c r="C6" s="80" t="s">
        <v>67</v>
      </c>
      <c r="D6" s="78"/>
      <c r="E6" s="78"/>
      <c r="F6" s="78"/>
      <c r="G6" s="78"/>
      <c r="H6" s="84"/>
      <c r="I6" s="84"/>
      <c r="J6" s="84"/>
      <c r="K6" s="84"/>
      <c r="L6" s="78"/>
      <c r="M6" s="84"/>
      <c r="N6" s="1"/>
      <c r="O6" s="1"/>
      <c r="P6" s="1"/>
      <c r="Q6" s="77"/>
    </row>
    <row r="7" spans="1:31" ht="24" customHeight="1" thickBot="1">
      <c r="A7" s="6"/>
      <c r="B7" s="7"/>
      <c r="C7" s="75" t="s">
        <v>102</v>
      </c>
      <c r="D7" s="211" t="s">
        <v>90</v>
      </c>
      <c r="E7" s="212"/>
      <c r="F7" s="211" t="s">
        <v>91</v>
      </c>
      <c r="G7" s="212"/>
      <c r="H7" s="213" t="s">
        <v>92</v>
      </c>
      <c r="I7" s="214"/>
      <c r="J7" s="148" t="s">
        <v>93</v>
      </c>
      <c r="K7" s="87"/>
      <c r="L7" s="153" t="s">
        <v>103</v>
      </c>
      <c r="M7" s="194"/>
      <c r="N7" s="207" t="s">
        <v>94</v>
      </c>
      <c r="O7" s="208"/>
      <c r="P7" s="208"/>
      <c r="Q7" s="146" t="s">
        <v>72</v>
      </c>
      <c r="R7" s="146" t="s">
        <v>74</v>
      </c>
      <c r="S7" s="146" t="s">
        <v>72</v>
      </c>
      <c r="T7" s="104"/>
      <c r="U7" s="104"/>
      <c r="V7" s="104"/>
      <c r="W7" s="110"/>
      <c r="X7" s="110"/>
      <c r="Y7" s="110"/>
      <c r="Z7" s="110"/>
      <c r="AA7" s="110"/>
      <c r="AB7" s="110"/>
      <c r="AC7" s="110"/>
      <c r="AD7" s="110"/>
      <c r="AE7" s="110"/>
    </row>
    <row r="8" spans="1:31" ht="22.5" customHeight="1" thickBot="1">
      <c r="A8" s="8"/>
      <c r="B8" s="9"/>
      <c r="C8" s="205" t="s">
        <v>105</v>
      </c>
      <c r="D8" s="3" t="s">
        <v>57</v>
      </c>
      <c r="E8" s="3" t="s">
        <v>58</v>
      </c>
      <c r="F8" s="3" t="s">
        <v>59</v>
      </c>
      <c r="G8" s="2" t="s">
        <v>60</v>
      </c>
      <c r="H8" s="3" t="s">
        <v>59</v>
      </c>
      <c r="I8" s="3" t="s">
        <v>61</v>
      </c>
      <c r="J8" s="3" t="s">
        <v>59</v>
      </c>
      <c r="K8" s="3" t="s">
        <v>60</v>
      </c>
      <c r="L8" s="2" t="s">
        <v>59</v>
      </c>
      <c r="M8" s="3" t="s">
        <v>76</v>
      </c>
      <c r="N8" s="91" t="s">
        <v>59</v>
      </c>
      <c r="O8" s="91" t="s">
        <v>61</v>
      </c>
      <c r="P8" s="143" t="s">
        <v>81</v>
      </c>
      <c r="Q8" s="63" t="s">
        <v>78</v>
      </c>
      <c r="R8" s="63" t="s">
        <v>77</v>
      </c>
      <c r="S8" s="147" t="s">
        <v>87</v>
      </c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</row>
    <row r="9" spans="1:31" ht="20.25" customHeight="1">
      <c r="A9" s="8"/>
      <c r="B9" s="9"/>
      <c r="C9" s="128" t="s">
        <v>106</v>
      </c>
      <c r="D9" s="129"/>
      <c r="E9" s="129">
        <f>SUM(E10-E49)</f>
        <v>0</v>
      </c>
      <c r="F9" s="129"/>
      <c r="G9" s="129">
        <f>SUM(G10-G49)</f>
        <v>0</v>
      </c>
      <c r="H9" s="129"/>
      <c r="I9" s="129">
        <f>SUM(I10-I49)</f>
        <v>0</v>
      </c>
      <c r="J9" s="129">
        <f>SUM(J10-J49)</f>
        <v>0</v>
      </c>
      <c r="K9" s="129">
        <f>SUM(K10-K49)</f>
        <v>35</v>
      </c>
      <c r="L9" s="129">
        <f>SUM(L10-L49)</f>
        <v>0</v>
      </c>
      <c r="M9" s="129">
        <f>SUM(M10-M49)</f>
        <v>0</v>
      </c>
      <c r="N9" s="129">
        <v>0</v>
      </c>
      <c r="O9" s="92">
        <f>SUM(M9+K9+I9+G9+E9)</f>
        <v>35</v>
      </c>
      <c r="P9" s="89"/>
      <c r="Q9" s="133"/>
      <c r="R9" s="63"/>
      <c r="S9" s="147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</row>
    <row r="10" spans="1:31" ht="15" customHeight="1">
      <c r="A10" s="8"/>
      <c r="B10" s="9"/>
      <c r="C10" s="10" t="s">
        <v>0</v>
      </c>
      <c r="D10" s="160">
        <f>SUM(D11+D15)</f>
        <v>129406035</v>
      </c>
      <c r="E10" s="160">
        <f t="shared" ref="E10:M10" si="0">SUM(E11+E15)</f>
        <v>80955966</v>
      </c>
      <c r="F10" s="160">
        <f t="shared" si="0"/>
        <v>217953035</v>
      </c>
      <c r="G10" s="160">
        <f t="shared" si="0"/>
        <v>215140456</v>
      </c>
      <c r="H10" s="160">
        <f t="shared" si="0"/>
        <v>9900000</v>
      </c>
      <c r="I10" s="160">
        <f t="shared" si="0"/>
        <v>6041884</v>
      </c>
      <c r="J10" s="160">
        <f t="shared" si="0"/>
        <v>20231000</v>
      </c>
      <c r="K10" s="160">
        <f t="shared" si="0"/>
        <v>6113504</v>
      </c>
      <c r="L10" s="160">
        <f t="shared" si="0"/>
        <v>17834000</v>
      </c>
      <c r="M10" s="160">
        <f t="shared" si="0"/>
        <v>17636305</v>
      </c>
      <c r="N10" s="11">
        <f>SUM(N11+N15)</f>
        <v>395324000</v>
      </c>
      <c r="O10" s="11">
        <f>SUM(O11+O15)</f>
        <v>325888080</v>
      </c>
      <c r="P10" s="11">
        <f>SUM(N10-O10)</f>
        <v>69435920</v>
      </c>
      <c r="Q10" s="101">
        <f>SUM(O10/N10*100)</f>
        <v>82.435693254140901</v>
      </c>
      <c r="R10" s="101">
        <f>SUM(E10/D10*100)</f>
        <v>62.559652646802753</v>
      </c>
      <c r="S10" s="101">
        <f>SUM(G10/F10*100)</f>
        <v>98.709548137285623</v>
      </c>
    </row>
    <row r="11" spans="1:31">
      <c r="A11" s="8"/>
      <c r="B11" s="9"/>
      <c r="C11" s="12" t="s">
        <v>1</v>
      </c>
      <c r="D11" s="160">
        <f>SUM(D19)</f>
        <v>117406035</v>
      </c>
      <c r="E11" s="160">
        <f>SUM(E19)</f>
        <v>73070007</v>
      </c>
      <c r="F11" s="160">
        <f>SUM(F19)</f>
        <v>217953035</v>
      </c>
      <c r="G11" s="160">
        <f>SUM(G19)</f>
        <v>215140456</v>
      </c>
      <c r="H11" s="173">
        <f t="shared" ref="H11:P11" si="1">SUM(H19)</f>
        <v>9900000</v>
      </c>
      <c r="I11" s="173">
        <f t="shared" si="1"/>
        <v>6041884</v>
      </c>
      <c r="J11" s="160">
        <f t="shared" si="1"/>
        <v>20231000</v>
      </c>
      <c r="K11" s="160">
        <f t="shared" si="1"/>
        <v>6113504</v>
      </c>
      <c r="L11" s="11">
        <f t="shared" si="1"/>
        <v>17834000</v>
      </c>
      <c r="M11" s="160">
        <f>SUM(M19)</f>
        <v>17636305</v>
      </c>
      <c r="N11" s="11">
        <f t="shared" si="1"/>
        <v>383324000</v>
      </c>
      <c r="O11" s="11">
        <f>SUM(O19)</f>
        <v>318002121</v>
      </c>
      <c r="P11" s="11">
        <f t="shared" si="1"/>
        <v>65321879</v>
      </c>
      <c r="Q11" s="101">
        <f>SUM(O11/N11*100)</f>
        <v>82.959094917093637</v>
      </c>
      <c r="R11" s="101">
        <f>SUM(E11/D11*100)</f>
        <v>62.237011070171988</v>
      </c>
      <c r="S11" s="101">
        <f>SUM(G11/F11*100)</f>
        <v>98.709548137285623</v>
      </c>
    </row>
    <row r="12" spans="1:31">
      <c r="A12" s="8"/>
      <c r="B12" s="9"/>
      <c r="C12" s="12" t="s">
        <v>62</v>
      </c>
      <c r="D12" s="160">
        <f>SUM(D50)</f>
        <v>86636000</v>
      </c>
      <c r="E12" s="160">
        <f>SUM(E50)</f>
        <v>66227067</v>
      </c>
      <c r="F12" s="160">
        <f>SUM(F50)</f>
        <v>217678000</v>
      </c>
      <c r="G12" s="160">
        <f>SUM(G50)</f>
        <v>214869311</v>
      </c>
      <c r="H12" s="173">
        <f t="shared" ref="H12:P12" si="2">SUM(H55)</f>
        <v>0</v>
      </c>
      <c r="I12" s="173">
        <f t="shared" si="2"/>
        <v>0</v>
      </c>
      <c r="J12" s="160">
        <f t="shared" si="2"/>
        <v>0</v>
      </c>
      <c r="K12" s="160">
        <f t="shared" si="2"/>
        <v>0</v>
      </c>
      <c r="L12" s="11">
        <f t="shared" si="2"/>
        <v>0</v>
      </c>
      <c r="M12" s="160">
        <f>SUM(M20)</f>
        <v>0</v>
      </c>
      <c r="N12" s="11">
        <f t="shared" si="2"/>
        <v>400000</v>
      </c>
      <c r="O12" s="11">
        <f>SUM(O55)</f>
        <v>240000</v>
      </c>
      <c r="P12" s="11">
        <f t="shared" si="2"/>
        <v>160000</v>
      </c>
      <c r="Q12" s="101">
        <f>SUM(O12/N12*100)</f>
        <v>60</v>
      </c>
      <c r="R12" s="101">
        <f>SUM(E12/D12*100)</f>
        <v>76.442895563045383</v>
      </c>
      <c r="S12" s="101">
        <f>SUM(G12/F12*100)</f>
        <v>98.709704701439733</v>
      </c>
    </row>
    <row r="13" spans="1:31">
      <c r="A13" s="8"/>
      <c r="B13" s="9"/>
      <c r="C13" s="14"/>
      <c r="D13" s="174"/>
      <c r="E13" s="174"/>
      <c r="F13" s="174"/>
      <c r="G13" s="174"/>
      <c r="H13" s="175"/>
      <c r="I13" s="175"/>
      <c r="J13" s="174"/>
      <c r="K13" s="174"/>
      <c r="L13" s="4"/>
      <c r="M13" s="4"/>
      <c r="N13" s="4"/>
      <c r="O13" s="4"/>
      <c r="P13" s="4"/>
      <c r="Q13" s="101"/>
      <c r="R13" s="101"/>
      <c r="S13" s="101"/>
    </row>
    <row r="14" spans="1:31">
      <c r="A14" s="8"/>
      <c r="B14" s="9"/>
      <c r="C14" s="15" t="s">
        <v>2</v>
      </c>
      <c r="D14" s="160"/>
      <c r="E14" s="160"/>
      <c r="F14" s="160"/>
      <c r="G14" s="160"/>
      <c r="H14" s="173"/>
      <c r="I14" s="173"/>
      <c r="J14" s="160"/>
      <c r="K14" s="160"/>
      <c r="L14" s="11"/>
      <c r="M14" s="11"/>
      <c r="N14" s="11"/>
      <c r="O14" s="11"/>
      <c r="P14" s="11"/>
      <c r="Q14" s="101"/>
      <c r="R14" s="101"/>
      <c r="S14" s="101"/>
    </row>
    <row r="15" spans="1:31">
      <c r="A15" s="8"/>
      <c r="B15" s="9">
        <v>73</v>
      </c>
      <c r="C15" s="16" t="s">
        <v>3</v>
      </c>
      <c r="D15" s="160">
        <f>SUM(D38)</f>
        <v>12000000</v>
      </c>
      <c r="E15" s="160">
        <f>SUM(E38)</f>
        <v>7885959</v>
      </c>
      <c r="F15" s="160">
        <f>SUM(F38)</f>
        <v>0</v>
      </c>
      <c r="G15" s="160">
        <f>SUM(G38)</f>
        <v>0</v>
      </c>
      <c r="H15" s="173">
        <f t="shared" ref="H15:P15" si="3">SUM(H38)</f>
        <v>0</v>
      </c>
      <c r="I15" s="173">
        <f t="shared" si="3"/>
        <v>0</v>
      </c>
      <c r="J15" s="160">
        <f t="shared" si="3"/>
        <v>0</v>
      </c>
      <c r="K15" s="160">
        <f t="shared" si="3"/>
        <v>0</v>
      </c>
      <c r="L15" s="11">
        <f t="shared" si="3"/>
        <v>0</v>
      </c>
      <c r="M15" s="11"/>
      <c r="N15" s="11">
        <f t="shared" si="3"/>
        <v>12000000</v>
      </c>
      <c r="O15" s="11">
        <f>SUM(O38)</f>
        <v>7885959</v>
      </c>
      <c r="P15" s="11">
        <f t="shared" si="3"/>
        <v>4114041</v>
      </c>
      <c r="Q15" s="101">
        <f>SUM(O15/N15*100)</f>
        <v>65.716324999999998</v>
      </c>
      <c r="R15" s="101">
        <f>SUM(E15/D15*100)</f>
        <v>65.716324999999998</v>
      </c>
      <c r="S15" s="101"/>
    </row>
    <row r="16" spans="1:31" ht="12" thickBot="1">
      <c r="A16" s="17"/>
      <c r="B16" s="18">
        <v>48</v>
      </c>
      <c r="C16" s="19" t="s">
        <v>4</v>
      </c>
      <c r="D16" s="176">
        <f t="shared" ref="D16:O16" si="4">SUM(D70)</f>
        <v>42770000</v>
      </c>
      <c r="E16" s="176">
        <f t="shared" si="4"/>
        <v>14728899</v>
      </c>
      <c r="F16" s="176">
        <f t="shared" si="4"/>
        <v>275000</v>
      </c>
      <c r="G16" s="176">
        <f t="shared" si="4"/>
        <v>271145</v>
      </c>
      <c r="H16" s="176">
        <f t="shared" si="4"/>
        <v>0</v>
      </c>
      <c r="I16" s="176">
        <f t="shared" si="4"/>
        <v>0</v>
      </c>
      <c r="J16" s="176">
        <f t="shared" si="4"/>
        <v>4131000</v>
      </c>
      <c r="K16" s="176">
        <f t="shared" si="4"/>
        <v>0</v>
      </c>
      <c r="L16" s="176">
        <f t="shared" si="4"/>
        <v>17834000</v>
      </c>
      <c r="M16" s="176">
        <f t="shared" si="4"/>
        <v>17636305</v>
      </c>
      <c r="N16" s="176">
        <f t="shared" si="4"/>
        <v>65010000</v>
      </c>
      <c r="O16" s="176">
        <f t="shared" si="4"/>
        <v>32636349</v>
      </c>
      <c r="P16" s="20">
        <f>SUM(P92)</f>
        <v>0</v>
      </c>
      <c r="Q16" s="101">
        <f>SUM(O16/N16*100)</f>
        <v>50.202044300876793</v>
      </c>
      <c r="R16" s="101">
        <f>SUM(E16/D16*100)</f>
        <v>34.437453822772973</v>
      </c>
      <c r="S16" s="101">
        <f>SUM(G16/F16*100)</f>
        <v>98.598181818181814</v>
      </c>
    </row>
    <row r="17" spans="1:57" ht="12" thickBot="1">
      <c r="A17" s="21"/>
      <c r="B17" s="9"/>
      <c r="C17" s="22"/>
      <c r="D17" s="177"/>
      <c r="E17" s="177"/>
      <c r="F17" s="177"/>
      <c r="G17" s="178"/>
      <c r="H17" s="179"/>
      <c r="I17" s="179"/>
      <c r="J17" s="23"/>
      <c r="K17" s="23"/>
      <c r="L17" s="24"/>
      <c r="M17" s="23"/>
      <c r="N17" s="93"/>
      <c r="O17" s="93"/>
      <c r="P17" s="144"/>
      <c r="Q17" s="101"/>
      <c r="R17" s="101"/>
      <c r="S17" s="101"/>
    </row>
    <row r="18" spans="1:57">
      <c r="A18" s="73" t="s">
        <v>56</v>
      </c>
      <c r="B18" s="74"/>
      <c r="C18" s="74"/>
      <c r="D18" s="74"/>
      <c r="E18" s="74"/>
      <c r="F18" s="74"/>
      <c r="G18" s="74"/>
      <c r="H18" s="180"/>
      <c r="I18" s="180"/>
      <c r="J18" s="85"/>
      <c r="K18" s="85"/>
      <c r="L18" s="74"/>
      <c r="M18" s="85"/>
      <c r="N18" s="94"/>
      <c r="O18" s="94"/>
      <c r="P18" s="90"/>
      <c r="Q18" s="101"/>
      <c r="R18" s="101"/>
      <c r="S18" s="101"/>
    </row>
    <row r="19" spans="1:57" s="152" customFormat="1" ht="15.75" customHeight="1">
      <c r="A19" s="150"/>
      <c r="B19" s="150"/>
      <c r="C19" s="150"/>
      <c r="D19" s="154">
        <f>SUM(D20+D25+D31+35)</f>
        <v>117406035</v>
      </c>
      <c r="E19" s="154">
        <f>SUM(E20+E25+E31+E34)</f>
        <v>73070007</v>
      </c>
      <c r="F19" s="154">
        <f>SUM(F20+F25+F31+35)</f>
        <v>217953035</v>
      </c>
      <c r="G19" s="154">
        <f>SUM(G20+G25+G31)</f>
        <v>215140456</v>
      </c>
      <c r="H19" s="154">
        <f>SUM(H20+H25+H31)</f>
        <v>9900000</v>
      </c>
      <c r="I19" s="154">
        <f>SUM(I20+I25+I31)</f>
        <v>6041884</v>
      </c>
      <c r="J19" s="154">
        <f>SUM(J20+J25+J31)</f>
        <v>20231000</v>
      </c>
      <c r="K19" s="154">
        <f>SUM(K20+K25+K31+35)</f>
        <v>6113504</v>
      </c>
      <c r="L19" s="154">
        <f>SUM(L20+L25+L31+L34)</f>
        <v>17834000</v>
      </c>
      <c r="M19" s="154">
        <f>SUM(M20+M25+M31+M34)</f>
        <v>17636305</v>
      </c>
      <c r="N19" s="154">
        <f>SUM(N20+N25+N31+N34)</f>
        <v>383324000</v>
      </c>
      <c r="O19" s="154">
        <f>SUM(O20+O25+O31+O34)</f>
        <v>318002121</v>
      </c>
      <c r="P19" s="154">
        <f>SUM(P20+P25+P31+P34)</f>
        <v>65321879</v>
      </c>
      <c r="Q19" s="101">
        <f>SUM(O19/N19*100)</f>
        <v>82.959094917093637</v>
      </c>
      <c r="R19" s="101">
        <f>SUM(E19/D19*100)</f>
        <v>62.237011070171988</v>
      </c>
      <c r="S19" s="101">
        <f>SUM(G19/F19*100)</f>
        <v>98.709548137285623</v>
      </c>
      <c r="T19" s="120">
        <f>SUM(N19-O19)</f>
        <v>65321879</v>
      </c>
      <c r="U19" s="138"/>
      <c r="V19" s="138"/>
      <c r="W19" s="138"/>
      <c r="X19" s="138"/>
      <c r="Y19" s="138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</row>
    <row r="20" spans="1:57" s="30" customFormat="1">
      <c r="A20" s="25" t="s">
        <v>63</v>
      </c>
      <c r="B20" s="26"/>
      <c r="C20" s="27" t="s">
        <v>5</v>
      </c>
      <c r="D20" s="181">
        <f>SUM(D21:D24)</f>
        <v>78242000</v>
      </c>
      <c r="E20" s="181">
        <f t="shared" ref="E20:J20" si="5">SUM(E21:E24)</f>
        <v>39624280</v>
      </c>
      <c r="F20" s="181">
        <f t="shared" si="5"/>
        <v>0</v>
      </c>
      <c r="G20" s="181">
        <f t="shared" si="5"/>
        <v>0</v>
      </c>
      <c r="H20" s="181">
        <f t="shared" si="5"/>
        <v>0</v>
      </c>
      <c r="I20" s="181">
        <f t="shared" si="5"/>
        <v>0</v>
      </c>
      <c r="J20" s="181">
        <f t="shared" si="5"/>
        <v>0</v>
      </c>
      <c r="K20" s="29">
        <f>SUM(K21:K24)</f>
        <v>0</v>
      </c>
      <c r="L20" s="29">
        <f>SUM(L21:L24)</f>
        <v>0</v>
      </c>
      <c r="M20" s="29">
        <f>SUM(M21:M24)</f>
        <v>0</v>
      </c>
      <c r="N20" s="95">
        <f t="shared" ref="N20:N25" si="6">SUM(L20+J20+H20+F20+D20)</f>
        <v>78242000</v>
      </c>
      <c r="O20" s="95">
        <f>SUM(M20+K20+I20+G21+E20)</f>
        <v>39624280</v>
      </c>
      <c r="P20" s="89">
        <f t="shared" ref="P20:P43" si="7">SUM(N20-O20)</f>
        <v>38617720</v>
      </c>
      <c r="Q20" s="101">
        <f t="shared" ref="Q20:Q31" si="8">SUM(O20/N20*100)</f>
        <v>50.643235091127522</v>
      </c>
      <c r="R20" s="101">
        <f t="shared" ref="R20:R25" si="9">SUM(E20/D20*100)</f>
        <v>50.643235091127522</v>
      </c>
      <c r="S20" s="101"/>
      <c r="T20" s="102"/>
      <c r="U20" s="102"/>
      <c r="V20" s="102"/>
      <c r="W20" s="102"/>
      <c r="X20" s="102"/>
      <c r="Y20" s="102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</row>
    <row r="21" spans="1:57">
      <c r="A21" s="31"/>
      <c r="B21" s="32" t="s">
        <v>6</v>
      </c>
      <c r="C21" s="33" t="s">
        <v>7</v>
      </c>
      <c r="D21" s="34">
        <v>4042000</v>
      </c>
      <c r="E21" s="34">
        <v>3669918</v>
      </c>
      <c r="F21" s="34"/>
      <c r="G21" s="35"/>
      <c r="H21" s="34"/>
      <c r="I21" s="34"/>
      <c r="J21" s="34"/>
      <c r="K21" s="34"/>
      <c r="L21" s="35"/>
      <c r="M21" s="117"/>
      <c r="N21" s="11">
        <f t="shared" si="6"/>
        <v>4042000</v>
      </c>
      <c r="O21" s="11">
        <f t="shared" ref="O21:O30" si="10">SUM(M21+K21+I21+G21+E21)</f>
        <v>3669918</v>
      </c>
      <c r="P21" s="89">
        <f t="shared" si="7"/>
        <v>372082</v>
      </c>
      <c r="Q21" s="101">
        <f t="shared" si="8"/>
        <v>90.794606630380997</v>
      </c>
      <c r="R21" s="101">
        <f t="shared" si="9"/>
        <v>90.794606630380997</v>
      </c>
      <c r="S21" s="101"/>
    </row>
    <row r="22" spans="1:57">
      <c r="A22" s="31"/>
      <c r="B22" s="32" t="s">
        <v>8</v>
      </c>
      <c r="C22" s="33" t="s">
        <v>9</v>
      </c>
      <c r="D22" s="34">
        <v>12000000</v>
      </c>
      <c r="E22" s="34">
        <v>10462082</v>
      </c>
      <c r="F22" s="34"/>
      <c r="G22" s="35"/>
      <c r="H22" s="34"/>
      <c r="I22" s="34"/>
      <c r="J22" s="34"/>
      <c r="K22" s="34"/>
      <c r="L22" s="35"/>
      <c r="M22" s="117"/>
      <c r="N22" s="11">
        <f t="shared" si="6"/>
        <v>12000000</v>
      </c>
      <c r="O22" s="11">
        <f t="shared" si="10"/>
        <v>10462082</v>
      </c>
      <c r="P22" s="89">
        <f t="shared" si="7"/>
        <v>1537918</v>
      </c>
      <c r="Q22" s="101">
        <f t="shared" si="8"/>
        <v>87.184016666666665</v>
      </c>
      <c r="R22" s="101">
        <f t="shared" si="9"/>
        <v>87.184016666666665</v>
      </c>
      <c r="S22" s="101"/>
    </row>
    <row r="23" spans="1:57">
      <c r="A23" s="31"/>
      <c r="B23" s="32" t="s">
        <v>10</v>
      </c>
      <c r="C23" s="33" t="s">
        <v>11</v>
      </c>
      <c r="D23" s="34">
        <v>61700000</v>
      </c>
      <c r="E23" s="34">
        <v>25395854</v>
      </c>
      <c r="F23" s="34"/>
      <c r="G23" s="35"/>
      <c r="H23" s="34"/>
      <c r="I23" s="34"/>
      <c r="J23" s="34"/>
      <c r="K23" s="34"/>
      <c r="L23" s="35"/>
      <c r="M23" s="117"/>
      <c r="N23" s="11">
        <f t="shared" si="6"/>
        <v>61700000</v>
      </c>
      <c r="O23" s="11">
        <f t="shared" si="10"/>
        <v>25395854</v>
      </c>
      <c r="P23" s="89">
        <f t="shared" si="7"/>
        <v>36304146</v>
      </c>
      <c r="Q23" s="101">
        <f t="shared" si="8"/>
        <v>41.160217179902752</v>
      </c>
      <c r="R23" s="101">
        <f t="shared" si="9"/>
        <v>41.160217179902752</v>
      </c>
      <c r="S23" s="101"/>
    </row>
    <row r="24" spans="1:57">
      <c r="A24" s="31"/>
      <c r="B24" s="32" t="s">
        <v>12</v>
      </c>
      <c r="C24" s="33" t="s">
        <v>13</v>
      </c>
      <c r="D24" s="34">
        <v>500000</v>
      </c>
      <c r="E24" s="34">
        <v>96426</v>
      </c>
      <c r="F24" s="34"/>
      <c r="G24" s="35"/>
      <c r="H24" s="34"/>
      <c r="I24" s="34"/>
      <c r="J24" s="34"/>
      <c r="K24" s="34"/>
      <c r="L24" s="35"/>
      <c r="M24" s="117"/>
      <c r="N24" s="11">
        <f t="shared" si="6"/>
        <v>500000</v>
      </c>
      <c r="O24" s="11">
        <f t="shared" si="10"/>
        <v>96426</v>
      </c>
      <c r="P24" s="89">
        <f t="shared" si="7"/>
        <v>403574</v>
      </c>
      <c r="Q24" s="101">
        <f t="shared" si="8"/>
        <v>19.2852</v>
      </c>
      <c r="R24" s="101">
        <f t="shared" si="9"/>
        <v>19.2852</v>
      </c>
      <c r="S24" s="101"/>
    </row>
    <row r="25" spans="1:57" s="37" customFormat="1">
      <c r="A25" s="36">
        <v>72</v>
      </c>
      <c r="B25" s="26"/>
      <c r="C25" s="27" t="s">
        <v>14</v>
      </c>
      <c r="D25" s="29">
        <f t="shared" ref="D25:J25" si="11">SUM(D26:D30)</f>
        <v>6500000</v>
      </c>
      <c r="E25" s="29">
        <f t="shared" si="11"/>
        <v>3588853</v>
      </c>
      <c r="F25" s="29">
        <f t="shared" si="11"/>
        <v>0</v>
      </c>
      <c r="G25" s="29">
        <f t="shared" si="11"/>
        <v>0</v>
      </c>
      <c r="H25" s="29">
        <f t="shared" si="11"/>
        <v>9900000</v>
      </c>
      <c r="I25" s="29">
        <f t="shared" si="11"/>
        <v>5883735</v>
      </c>
      <c r="J25" s="29">
        <f t="shared" si="11"/>
        <v>0</v>
      </c>
      <c r="K25" s="29">
        <f>SUM(K27:K30)</f>
        <v>0</v>
      </c>
      <c r="L25" s="28">
        <f>SUM(L27:L30)</f>
        <v>0</v>
      </c>
      <c r="M25" s="195">
        <f>SUM(M27:M30)</f>
        <v>-197867</v>
      </c>
      <c r="N25" s="95">
        <f t="shared" si="6"/>
        <v>16400000</v>
      </c>
      <c r="O25" s="97">
        <f t="shared" si="10"/>
        <v>9274721</v>
      </c>
      <c r="P25" s="89">
        <f t="shared" si="7"/>
        <v>7125279</v>
      </c>
      <c r="Q25" s="101">
        <f t="shared" si="8"/>
        <v>56.553176829268295</v>
      </c>
      <c r="R25" s="101">
        <f t="shared" si="9"/>
        <v>55.213123076923075</v>
      </c>
      <c r="S25" s="101"/>
      <c r="T25" s="102"/>
      <c r="U25" s="102"/>
      <c r="V25" s="102"/>
      <c r="W25" s="102"/>
      <c r="X25" s="102"/>
      <c r="Y25" s="102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</row>
    <row r="26" spans="1:57" s="71" customFormat="1">
      <c r="A26" s="157"/>
      <c r="B26" s="32" t="s">
        <v>15</v>
      </c>
      <c r="C26" s="33" t="s">
        <v>16</v>
      </c>
      <c r="D26" s="158">
        <v>0</v>
      </c>
      <c r="E26" s="158">
        <v>0</v>
      </c>
      <c r="F26" s="158"/>
      <c r="G26" s="159"/>
      <c r="H26" s="166">
        <v>0</v>
      </c>
      <c r="I26" s="155">
        <v>0</v>
      </c>
      <c r="J26" s="158"/>
      <c r="K26" s="158"/>
      <c r="L26" s="158"/>
      <c r="M26" s="196"/>
      <c r="N26" s="11">
        <f t="shared" ref="N26:N33" si="12">SUM(L26+J26+H26+F26+D26)</f>
        <v>0</v>
      </c>
      <c r="O26" s="11">
        <f t="shared" si="10"/>
        <v>0</v>
      </c>
      <c r="P26" s="11">
        <f>SUM(N26+L26+J26+H26+F26)</f>
        <v>0</v>
      </c>
      <c r="Q26" s="114"/>
      <c r="R26" s="114"/>
      <c r="S26" s="114"/>
      <c r="T26" s="102"/>
      <c r="U26" s="102"/>
      <c r="V26" s="102"/>
      <c r="W26" s="102"/>
      <c r="X26" s="102"/>
      <c r="Y26" s="102"/>
    </row>
    <row r="27" spans="1:57">
      <c r="A27" s="31"/>
      <c r="B27" s="32" t="s">
        <v>17</v>
      </c>
      <c r="C27" s="33" t="s">
        <v>84</v>
      </c>
      <c r="D27" s="34">
        <v>1000000</v>
      </c>
      <c r="E27" s="34">
        <v>620130</v>
      </c>
      <c r="F27" s="34"/>
      <c r="G27" s="35"/>
      <c r="H27" s="34">
        <v>600000</v>
      </c>
      <c r="I27" s="34">
        <v>19980</v>
      </c>
      <c r="J27" s="34"/>
      <c r="K27" s="34"/>
      <c r="L27" s="35"/>
      <c r="M27" s="117"/>
      <c r="N27" s="11">
        <f t="shared" si="12"/>
        <v>1600000</v>
      </c>
      <c r="O27" s="11">
        <f t="shared" si="10"/>
        <v>640110</v>
      </c>
      <c r="P27" s="89">
        <f>SUM(N27-O27)</f>
        <v>959890</v>
      </c>
      <c r="Q27" s="101">
        <f t="shared" si="8"/>
        <v>40.006874999999994</v>
      </c>
      <c r="R27" s="101">
        <f t="shared" ref="R27:R33" si="13">SUM(E27/D27*100)</f>
        <v>62.012999999999998</v>
      </c>
      <c r="S27" s="101"/>
    </row>
    <row r="28" spans="1:57" ht="12.75">
      <c r="A28" s="31"/>
      <c r="B28" s="32" t="s">
        <v>18</v>
      </c>
      <c r="C28" s="165" t="s">
        <v>85</v>
      </c>
      <c r="D28" s="34">
        <v>1000000</v>
      </c>
      <c r="E28" s="34">
        <v>36461</v>
      </c>
      <c r="F28" s="34"/>
      <c r="G28" s="35"/>
      <c r="H28" s="34">
        <v>8300000</v>
      </c>
      <c r="I28" s="34">
        <v>5863755</v>
      </c>
      <c r="J28" s="34"/>
      <c r="K28" s="34"/>
      <c r="L28" s="35"/>
      <c r="M28" s="117"/>
      <c r="N28" s="11">
        <f t="shared" si="12"/>
        <v>9300000</v>
      </c>
      <c r="O28" s="11">
        <f t="shared" si="10"/>
        <v>5900216</v>
      </c>
      <c r="P28" s="89">
        <f>SUM(N28-O28)</f>
        <v>3399784</v>
      </c>
      <c r="Q28" s="101">
        <f t="shared" si="8"/>
        <v>63.443182795698924</v>
      </c>
      <c r="R28" s="101">
        <f t="shared" si="13"/>
        <v>3.6461000000000001</v>
      </c>
      <c r="S28" s="101"/>
    </row>
    <row r="29" spans="1:57">
      <c r="A29" s="31"/>
      <c r="B29" s="32" t="s">
        <v>19</v>
      </c>
      <c r="C29" s="33" t="s">
        <v>20</v>
      </c>
      <c r="D29" s="34">
        <v>0</v>
      </c>
      <c r="E29" s="34">
        <v>57000</v>
      </c>
      <c r="F29" s="34"/>
      <c r="G29" s="35"/>
      <c r="H29" s="34">
        <v>0</v>
      </c>
      <c r="I29" s="34"/>
      <c r="J29" s="34"/>
      <c r="K29" s="34"/>
      <c r="L29" s="35"/>
      <c r="M29" s="117"/>
      <c r="N29" s="11">
        <f t="shared" si="12"/>
        <v>0</v>
      </c>
      <c r="O29" s="11">
        <f t="shared" si="10"/>
        <v>57000</v>
      </c>
      <c r="P29" s="89">
        <f>SUM(N29-O29)</f>
        <v>-57000</v>
      </c>
      <c r="Q29" s="101" t="e">
        <f t="shared" si="8"/>
        <v>#DIV/0!</v>
      </c>
      <c r="R29" s="101" t="e">
        <f t="shared" si="13"/>
        <v>#DIV/0!</v>
      </c>
      <c r="S29" s="101"/>
    </row>
    <row r="30" spans="1:57">
      <c r="A30" s="31"/>
      <c r="B30" s="32" t="s">
        <v>21</v>
      </c>
      <c r="C30" s="33" t="s">
        <v>22</v>
      </c>
      <c r="D30" s="34">
        <v>4500000</v>
      </c>
      <c r="E30" s="34">
        <v>2875262</v>
      </c>
      <c r="F30" s="34"/>
      <c r="G30" s="35"/>
      <c r="H30" s="34">
        <v>1000000</v>
      </c>
      <c r="I30" s="34">
        <v>0</v>
      </c>
      <c r="J30" s="34"/>
      <c r="K30" s="34"/>
      <c r="L30" s="35"/>
      <c r="M30" s="117">
        <v>-197867</v>
      </c>
      <c r="N30" s="11">
        <f t="shared" si="12"/>
        <v>5500000</v>
      </c>
      <c r="O30" s="11">
        <f t="shared" si="10"/>
        <v>2677395</v>
      </c>
      <c r="P30" s="89">
        <f>SUM(N30-O30)</f>
        <v>2822605</v>
      </c>
      <c r="Q30" s="101">
        <f t="shared" si="8"/>
        <v>48.679909090909092</v>
      </c>
      <c r="R30" s="101">
        <f t="shared" si="13"/>
        <v>63.894711111111114</v>
      </c>
      <c r="S30" s="101"/>
    </row>
    <row r="31" spans="1:57" s="43" customFormat="1">
      <c r="A31" s="38">
        <v>74</v>
      </c>
      <c r="B31" s="39"/>
      <c r="C31" s="40" t="s">
        <v>23</v>
      </c>
      <c r="D31" s="41">
        <f>SUM(D32:D33)</f>
        <v>32664000</v>
      </c>
      <c r="E31" s="41">
        <f t="shared" ref="E31:K31" si="14">SUM(E32:E33)</f>
        <v>29856874</v>
      </c>
      <c r="F31" s="41">
        <f t="shared" si="14"/>
        <v>217953000</v>
      </c>
      <c r="G31" s="41">
        <f t="shared" si="14"/>
        <v>215140456</v>
      </c>
      <c r="H31" s="41">
        <f t="shared" si="14"/>
        <v>0</v>
      </c>
      <c r="I31" s="41">
        <f t="shared" si="14"/>
        <v>158149</v>
      </c>
      <c r="J31" s="41">
        <f t="shared" si="14"/>
        <v>20231000</v>
      </c>
      <c r="K31" s="41">
        <f t="shared" si="14"/>
        <v>6113469</v>
      </c>
      <c r="L31" s="156">
        <f>SUM(L32:L33)</f>
        <v>434000</v>
      </c>
      <c r="M31" s="132">
        <f>SUM(M32)</f>
        <v>434172</v>
      </c>
      <c r="N31" s="96">
        <f t="shared" si="12"/>
        <v>271282000</v>
      </c>
      <c r="O31" s="97">
        <f>SUM(M31+K31+I31+G32+E31)</f>
        <v>251703120</v>
      </c>
      <c r="P31" s="89">
        <f t="shared" si="7"/>
        <v>19578880</v>
      </c>
      <c r="Q31" s="101">
        <f t="shared" si="8"/>
        <v>92.782831149873573</v>
      </c>
      <c r="R31" s="101">
        <f t="shared" si="13"/>
        <v>91.406055596375211</v>
      </c>
      <c r="S31" s="101">
        <f>SUM(G31/F31*100)</f>
        <v>98.709563988566345</v>
      </c>
      <c r="T31" s="105"/>
      <c r="U31" s="105"/>
      <c r="V31" s="105"/>
      <c r="W31" s="105"/>
      <c r="X31" s="105"/>
      <c r="Y31" s="105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</row>
    <row r="32" spans="1:57">
      <c r="A32" s="31"/>
      <c r="B32" s="32" t="s">
        <v>24</v>
      </c>
      <c r="C32" s="33" t="s">
        <v>25</v>
      </c>
      <c r="D32" s="34">
        <v>32664000</v>
      </c>
      <c r="E32" s="34">
        <v>29796715</v>
      </c>
      <c r="F32" s="34">
        <v>217953000</v>
      </c>
      <c r="G32" s="34">
        <v>215140456</v>
      </c>
      <c r="H32" s="34"/>
      <c r="I32" s="34">
        <v>158149</v>
      </c>
      <c r="J32" s="34"/>
      <c r="K32" s="34">
        <v>1598420</v>
      </c>
      <c r="L32" s="35">
        <v>434000</v>
      </c>
      <c r="M32" s="117">
        <v>434172</v>
      </c>
      <c r="N32" s="11">
        <f t="shared" si="12"/>
        <v>251051000</v>
      </c>
      <c r="O32" s="11">
        <f>SUM(M32+K32+I32+G32+E32)</f>
        <v>247127912</v>
      </c>
      <c r="P32" s="89">
        <f t="shared" si="7"/>
        <v>3923088</v>
      </c>
      <c r="Q32" s="101"/>
      <c r="R32" s="101">
        <f t="shared" si="13"/>
        <v>91.221880357580204</v>
      </c>
      <c r="S32" s="101">
        <f>SUM(G32/F32*100)</f>
        <v>98.709563988566345</v>
      </c>
    </row>
    <row r="33" spans="1:57">
      <c r="A33" s="198"/>
      <c r="B33" s="32" t="s">
        <v>26</v>
      </c>
      <c r="C33" s="33" t="s">
        <v>27</v>
      </c>
      <c r="D33" s="34">
        <v>0</v>
      </c>
      <c r="E33" s="34">
        <v>60159</v>
      </c>
      <c r="F33" s="34"/>
      <c r="G33" s="35"/>
      <c r="H33" s="34"/>
      <c r="I33" s="34"/>
      <c r="J33" s="34">
        <v>20231000</v>
      </c>
      <c r="K33" s="34">
        <v>4515049</v>
      </c>
      <c r="L33" s="35"/>
      <c r="M33" s="34"/>
      <c r="N33" s="11">
        <f t="shared" si="12"/>
        <v>20231000</v>
      </c>
      <c r="O33" s="11">
        <f>SUM(M33+K33+I33+G33+E33)</f>
        <v>4575208</v>
      </c>
      <c r="P33" s="11">
        <f t="shared" si="7"/>
        <v>15655792</v>
      </c>
      <c r="Q33" s="101"/>
      <c r="R33" s="101" t="e">
        <f t="shared" si="13"/>
        <v>#DIV/0!</v>
      </c>
      <c r="S33" s="101"/>
    </row>
    <row r="34" spans="1:57" ht="12.75">
      <c r="A34" s="198">
        <v>75</v>
      </c>
      <c r="B34" s="199"/>
      <c r="C34" s="202" t="s">
        <v>98</v>
      </c>
      <c r="D34" s="200"/>
      <c r="E34" s="200">
        <f>SUM(E35)</f>
        <v>0</v>
      </c>
      <c r="F34" s="200"/>
      <c r="G34" s="201"/>
      <c r="H34" s="200"/>
      <c r="I34" s="200"/>
      <c r="J34" s="200"/>
      <c r="K34" s="200"/>
      <c r="L34" s="200">
        <f>SUM(L35)</f>
        <v>17400000</v>
      </c>
      <c r="M34" s="200">
        <f>SUM(M35)</f>
        <v>17400000</v>
      </c>
      <c r="N34" s="200">
        <f>SUM(N35)</f>
        <v>17400000</v>
      </c>
      <c r="O34" s="11">
        <f>SUM(M34+K34+I34+G34+E34)</f>
        <v>17400000</v>
      </c>
      <c r="P34" s="11">
        <f t="shared" si="7"/>
        <v>0</v>
      </c>
      <c r="Q34" s="101"/>
      <c r="R34" s="101"/>
      <c r="S34" s="101"/>
    </row>
    <row r="35" spans="1:57">
      <c r="A35" s="188"/>
      <c r="B35" s="189">
        <v>754</v>
      </c>
      <c r="C35" s="190" t="s">
        <v>99</v>
      </c>
      <c r="D35" s="191">
        <v>0</v>
      </c>
      <c r="E35" s="191">
        <v>0</v>
      </c>
      <c r="F35" s="191">
        <v>0</v>
      </c>
      <c r="G35" s="192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17400000</v>
      </c>
      <c r="M35" s="191">
        <v>17400000</v>
      </c>
      <c r="N35" s="11">
        <f>SUM(L35+J35+H35+F35+D35)</f>
        <v>17400000</v>
      </c>
      <c r="O35" s="11">
        <f>SUM(M35+K35+I35+G35+E35)</f>
        <v>17400000</v>
      </c>
      <c r="P35" s="11">
        <f t="shared" si="7"/>
        <v>0</v>
      </c>
      <c r="Q35" s="101"/>
      <c r="R35" s="101"/>
      <c r="S35" s="101"/>
    </row>
    <row r="36" spans="1:57" ht="12" thickBot="1">
      <c r="A36" s="188"/>
      <c r="B36" s="189"/>
      <c r="C36" s="190"/>
      <c r="D36" s="191"/>
      <c r="E36" s="191"/>
      <c r="F36" s="191"/>
      <c r="G36" s="192"/>
      <c r="H36" s="191"/>
      <c r="I36" s="191"/>
      <c r="J36" s="191"/>
      <c r="K36" s="191"/>
      <c r="L36" s="192"/>
      <c r="M36" s="191"/>
      <c r="N36" s="193"/>
      <c r="O36" s="193"/>
      <c r="P36" s="89"/>
      <c r="Q36" s="101"/>
      <c r="R36" s="101"/>
      <c r="S36" s="101"/>
    </row>
    <row r="37" spans="1:57">
      <c r="A37" s="72" t="s">
        <v>55</v>
      </c>
      <c r="B37" s="45"/>
      <c r="C37" s="45"/>
      <c r="D37" s="184">
        <f>SUM(D38)</f>
        <v>12000000</v>
      </c>
      <c r="E37" s="184">
        <f t="shared" ref="E37:O37" si="15">SUM(E38)</f>
        <v>7885959</v>
      </c>
      <c r="F37" s="184">
        <f t="shared" si="15"/>
        <v>0</v>
      </c>
      <c r="G37" s="184">
        <f t="shared" si="15"/>
        <v>0</v>
      </c>
      <c r="H37" s="185">
        <f t="shared" si="15"/>
        <v>0</v>
      </c>
      <c r="I37" s="185">
        <f t="shared" si="15"/>
        <v>0</v>
      </c>
      <c r="J37" s="186">
        <f t="shared" si="15"/>
        <v>0</v>
      </c>
      <c r="K37" s="186">
        <f t="shared" si="15"/>
        <v>0</v>
      </c>
      <c r="L37" s="186">
        <f t="shared" si="15"/>
        <v>0</v>
      </c>
      <c r="M37" s="186">
        <f t="shared" si="15"/>
        <v>0</v>
      </c>
      <c r="N37" s="186">
        <f t="shared" si="15"/>
        <v>12000000</v>
      </c>
      <c r="O37" s="186">
        <f t="shared" si="15"/>
        <v>7885959</v>
      </c>
      <c r="P37" s="89">
        <f t="shared" si="7"/>
        <v>4114041</v>
      </c>
      <c r="Q37" s="101">
        <f>SUM(O37/N37*100)</f>
        <v>65.716324999999998</v>
      </c>
      <c r="R37" s="101">
        <f>SUM(E37/D37*100)</f>
        <v>65.716324999999998</v>
      </c>
      <c r="S37" s="101"/>
    </row>
    <row r="38" spans="1:57" s="50" customFormat="1" ht="19.5" customHeight="1">
      <c r="A38" s="46">
        <v>73</v>
      </c>
      <c r="B38" s="47"/>
      <c r="C38" s="48" t="s">
        <v>28</v>
      </c>
      <c r="D38" s="49">
        <f>SUM(D39:D40)</f>
        <v>12000000</v>
      </c>
      <c r="E38" s="49">
        <f t="shared" ref="E38:M38" si="16">SUM(E39:E40)</f>
        <v>7885959</v>
      </c>
      <c r="F38" s="49">
        <f t="shared" si="16"/>
        <v>0</v>
      </c>
      <c r="G38" s="49">
        <f t="shared" si="16"/>
        <v>0</v>
      </c>
      <c r="H38" s="49">
        <f t="shared" si="16"/>
        <v>0</v>
      </c>
      <c r="I38" s="49">
        <f t="shared" si="16"/>
        <v>0</v>
      </c>
      <c r="J38" s="49">
        <f t="shared" si="16"/>
        <v>0</v>
      </c>
      <c r="K38" s="49">
        <f t="shared" si="16"/>
        <v>0</v>
      </c>
      <c r="L38" s="49">
        <f t="shared" si="16"/>
        <v>0</v>
      </c>
      <c r="M38" s="49">
        <f t="shared" si="16"/>
        <v>0</v>
      </c>
      <c r="N38" s="49">
        <f>SUM(N39:N40)</f>
        <v>12000000</v>
      </c>
      <c r="O38" s="49">
        <f>SUM(O39:O40)</f>
        <v>7885959</v>
      </c>
      <c r="P38" s="89">
        <f t="shared" si="7"/>
        <v>4114041</v>
      </c>
      <c r="Q38" s="101">
        <f>SUM(O38/N38*100)</f>
        <v>65.716324999999998</v>
      </c>
      <c r="R38" s="101">
        <f>SUM(E38/D38*100)</f>
        <v>65.716324999999998</v>
      </c>
      <c r="S38" s="101"/>
      <c r="T38" s="103"/>
      <c r="U38" s="103"/>
      <c r="V38" s="103"/>
      <c r="W38" s="103"/>
      <c r="X38" s="103"/>
      <c r="Y38" s="103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</row>
    <row r="39" spans="1:57">
      <c r="A39" s="31"/>
      <c r="B39" s="32" t="s">
        <v>29</v>
      </c>
      <c r="C39" s="33" t="s">
        <v>30</v>
      </c>
      <c r="D39" s="34">
        <v>1000000</v>
      </c>
      <c r="E39" s="34">
        <v>0</v>
      </c>
      <c r="F39" s="34"/>
      <c r="G39" s="35"/>
      <c r="H39" s="34">
        <v>0</v>
      </c>
      <c r="I39" s="34">
        <v>0</v>
      </c>
      <c r="J39" s="34"/>
      <c r="K39" s="34"/>
      <c r="L39" s="35"/>
      <c r="M39" s="34"/>
      <c r="N39" s="11">
        <f>SUM(L39+J39+H39+F39+D39)</f>
        <v>1000000</v>
      </c>
      <c r="O39" s="11">
        <f>SUM(M39+K39+I39+G39+E39)</f>
        <v>0</v>
      </c>
      <c r="P39" s="89">
        <f t="shared" si="7"/>
        <v>1000000</v>
      </c>
      <c r="Q39" s="101">
        <f>SUM(O39/N39*100)</f>
        <v>0</v>
      </c>
      <c r="R39" s="101">
        <f>SUM(E39/D39*100)</f>
        <v>0</v>
      </c>
      <c r="S39" s="101"/>
    </row>
    <row r="40" spans="1:57">
      <c r="A40" s="31"/>
      <c r="B40" s="32" t="s">
        <v>31</v>
      </c>
      <c r="C40" s="33" t="s">
        <v>32</v>
      </c>
      <c r="D40" s="34">
        <v>11000000</v>
      </c>
      <c r="E40" s="34">
        <v>7885959</v>
      </c>
      <c r="F40" s="34"/>
      <c r="G40" s="35"/>
      <c r="H40" s="34"/>
      <c r="I40" s="34"/>
      <c r="J40" s="34"/>
      <c r="K40" s="34"/>
      <c r="L40" s="35"/>
      <c r="M40" s="34"/>
      <c r="N40" s="11">
        <f>SUM(L40+J40+H40+F40+D40)</f>
        <v>11000000</v>
      </c>
      <c r="O40" s="11">
        <f>SUM(M40+K40+I40+G40+E40)</f>
        <v>7885959</v>
      </c>
      <c r="P40" s="89">
        <f t="shared" si="7"/>
        <v>3114041</v>
      </c>
      <c r="Q40" s="101">
        <f>SUM(O40/N40*100)</f>
        <v>71.690536363636355</v>
      </c>
      <c r="R40" s="101">
        <f>SUM(E40/D40*100)</f>
        <v>71.690536363636355</v>
      </c>
      <c r="S40" s="101"/>
    </row>
    <row r="41" spans="1:57">
      <c r="A41" s="141">
        <v>74</v>
      </c>
      <c r="B41" s="39">
        <v>74</v>
      </c>
      <c r="C41" s="142" t="s">
        <v>23</v>
      </c>
      <c r="D41" s="183"/>
      <c r="E41" s="183"/>
      <c r="F41" s="183"/>
      <c r="G41" s="183"/>
      <c r="H41" s="183"/>
      <c r="I41" s="183"/>
      <c r="J41" s="49"/>
      <c r="K41" s="49">
        <f>SUM(K42)</f>
        <v>0</v>
      </c>
      <c r="L41" s="49">
        <f>SUM(L42)</f>
        <v>0</v>
      </c>
      <c r="M41" s="49">
        <f>SUM(M42)</f>
        <v>0</v>
      </c>
      <c r="N41" s="49">
        <f>SUM(N42)</f>
        <v>0</v>
      </c>
      <c r="O41" s="97">
        <f>SUM(E41+G41+I41+K41)</f>
        <v>0</v>
      </c>
      <c r="P41" s="145"/>
      <c r="Q41" s="101"/>
      <c r="R41" s="101"/>
      <c r="S41" s="101"/>
    </row>
    <row r="42" spans="1:57">
      <c r="A42" s="31"/>
      <c r="B42" s="52">
        <v>741</v>
      </c>
      <c r="C42" s="33" t="s">
        <v>82</v>
      </c>
      <c r="D42" s="34"/>
      <c r="E42" s="34"/>
      <c r="F42" s="34"/>
      <c r="G42" s="34">
        <v>0</v>
      </c>
      <c r="H42" s="34"/>
      <c r="I42" s="34"/>
      <c r="J42" s="34"/>
      <c r="K42" s="34"/>
      <c r="L42" s="35"/>
      <c r="M42" s="34"/>
      <c r="N42" s="11">
        <f>SUM(L42+J42+H42+F42+D42)</f>
        <v>0</v>
      </c>
      <c r="O42" s="11">
        <f>SUM(M42+K42+I42+G42+E42)</f>
        <v>0</v>
      </c>
      <c r="P42" s="89"/>
      <c r="Q42" s="101"/>
      <c r="R42" s="101"/>
      <c r="S42" s="101"/>
    </row>
    <row r="43" spans="1:57" ht="12" thickBot="1">
      <c r="A43" s="53"/>
      <c r="B43" s="54" t="s">
        <v>33</v>
      </c>
      <c r="C43" s="55" t="s">
        <v>34</v>
      </c>
      <c r="D43" s="56"/>
      <c r="E43" s="56"/>
      <c r="F43" s="56"/>
      <c r="G43" s="57"/>
      <c r="H43" s="56"/>
      <c r="I43" s="56"/>
      <c r="J43" s="56"/>
      <c r="K43" s="56"/>
      <c r="L43" s="57"/>
      <c r="M43" s="56"/>
      <c r="N43" s="11">
        <f>SUM(D43+F43+H43+J43)</f>
        <v>0</v>
      </c>
      <c r="O43" s="11"/>
      <c r="P43" s="89">
        <f t="shared" si="7"/>
        <v>0</v>
      </c>
      <c r="Q43" s="101"/>
      <c r="R43" s="101"/>
      <c r="S43" s="101"/>
    </row>
    <row r="44" spans="1:57" ht="12" thickBot="1">
      <c r="A44" s="21"/>
      <c r="B44" s="115"/>
      <c r="C44" s="22"/>
      <c r="D44" s="120">
        <f>SUM(D20+D25+D31+D38)</f>
        <v>129406000</v>
      </c>
      <c r="E44" s="120">
        <f>SUM(E20+E25+E31+E38)</f>
        <v>80955966</v>
      </c>
      <c r="F44" s="120">
        <f t="shared" ref="F44:K44" si="17">SUM(F20+F25+F31+F38)</f>
        <v>217953000</v>
      </c>
      <c r="G44" s="120">
        <f t="shared" si="17"/>
        <v>215140456</v>
      </c>
      <c r="H44" s="120">
        <f t="shared" si="17"/>
        <v>9900000</v>
      </c>
      <c r="I44" s="120">
        <f t="shared" si="17"/>
        <v>6041884</v>
      </c>
      <c r="J44" s="120">
        <f t="shared" si="17"/>
        <v>20231000</v>
      </c>
      <c r="K44" s="120">
        <f t="shared" si="17"/>
        <v>6113469</v>
      </c>
      <c r="L44" s="120">
        <f>SUM(L34+L31+L25+L20)</f>
        <v>17834000</v>
      </c>
      <c r="M44" s="120">
        <f>SUM(M34+M31+M25+M20)</f>
        <v>17636305</v>
      </c>
      <c r="N44" s="120">
        <f>SUM(N37+N34+N31+N25+N20)</f>
        <v>395324000</v>
      </c>
      <c r="O44" s="120">
        <f>SUM(O37+O34+O31+O25+O20)</f>
        <v>325888080</v>
      </c>
      <c r="P44" s="120">
        <f>SUM(P37+P34+P31+P25+P20)</f>
        <v>69435920</v>
      </c>
      <c r="Q44" s="70"/>
      <c r="R44" s="70"/>
      <c r="S44" s="70"/>
    </row>
    <row r="45" spans="1:57" ht="15" customHeight="1" thickBot="1">
      <c r="A45" s="21"/>
      <c r="B45" s="115"/>
      <c r="C45" s="187" t="s">
        <v>100</v>
      </c>
      <c r="D45" s="170"/>
      <c r="E45" s="170">
        <v>1268250</v>
      </c>
      <c r="F45" s="170"/>
      <c r="G45" s="170">
        <v>4606210</v>
      </c>
      <c r="H45" s="170"/>
      <c r="I45" s="170">
        <v>158149</v>
      </c>
      <c r="J45" s="170"/>
      <c r="K45" s="170">
        <v>1598420</v>
      </c>
      <c r="L45" s="170"/>
      <c r="M45" s="170"/>
      <c r="N45" s="171">
        <v>0</v>
      </c>
      <c r="O45" s="120"/>
      <c r="P45" s="120"/>
      <c r="Q45" s="70"/>
      <c r="R45" s="70"/>
      <c r="S45" s="70"/>
    </row>
    <row r="46" spans="1:57" ht="24.75" customHeight="1" thickBot="1">
      <c r="A46" s="21"/>
      <c r="B46" s="115"/>
      <c r="C46" s="172" t="s">
        <v>95</v>
      </c>
      <c r="D46" s="58"/>
      <c r="E46" s="58">
        <f>SUM(E44-E45)</f>
        <v>79687716</v>
      </c>
      <c r="F46" s="58"/>
      <c r="G46" s="58">
        <f>SUM(G44-G45)</f>
        <v>210534246</v>
      </c>
      <c r="H46" s="58">
        <v>0</v>
      </c>
      <c r="I46" s="58">
        <f>SUM(I44-I45)</f>
        <v>5883735</v>
      </c>
      <c r="J46" s="58"/>
      <c r="K46" s="58">
        <f>SUM(K44-K45)</f>
        <v>4515049</v>
      </c>
      <c r="L46" s="58"/>
      <c r="M46" s="58"/>
      <c r="N46" s="182"/>
      <c r="O46" s="120"/>
      <c r="P46" s="120"/>
      <c r="Q46" s="70"/>
      <c r="R46" s="70"/>
      <c r="S46" s="70"/>
    </row>
    <row r="47" spans="1:57" ht="31.5" customHeight="1" thickBot="1">
      <c r="A47" s="6"/>
      <c r="B47" s="7"/>
      <c r="C47" s="75" t="s">
        <v>104</v>
      </c>
      <c r="D47" s="211" t="s">
        <v>90</v>
      </c>
      <c r="E47" s="212"/>
      <c r="F47" s="211" t="s">
        <v>91</v>
      </c>
      <c r="G47" s="212"/>
      <c r="H47" s="213" t="s">
        <v>92</v>
      </c>
      <c r="I47" s="214"/>
      <c r="J47" s="148" t="s">
        <v>93</v>
      </c>
      <c r="K47" s="87"/>
      <c r="L47" s="153" t="s">
        <v>101</v>
      </c>
      <c r="M47" s="194"/>
      <c r="N47" s="207" t="s">
        <v>94</v>
      </c>
      <c r="O47" s="208"/>
      <c r="P47" s="208"/>
      <c r="Q47" s="146" t="s">
        <v>72</v>
      </c>
      <c r="R47" s="146" t="s">
        <v>74</v>
      </c>
      <c r="S47" s="146" t="s">
        <v>72</v>
      </c>
      <c r="T47" s="104"/>
      <c r="U47" s="104"/>
      <c r="V47" s="104"/>
      <c r="W47" s="110"/>
      <c r="X47" s="110"/>
      <c r="Y47" s="110"/>
      <c r="Z47" s="110"/>
      <c r="AA47" s="110"/>
      <c r="AB47" s="110"/>
      <c r="AC47" s="110"/>
      <c r="AD47" s="110"/>
      <c r="AE47" s="110"/>
    </row>
    <row r="48" spans="1:57" ht="17.25" customHeight="1" thickBot="1">
      <c r="A48" s="8"/>
      <c r="B48" s="9"/>
      <c r="C48" s="76"/>
      <c r="D48" s="3" t="s">
        <v>57</v>
      </c>
      <c r="E48" s="3" t="s">
        <v>58</v>
      </c>
      <c r="F48" s="3" t="s">
        <v>59</v>
      </c>
      <c r="G48" s="2" t="s">
        <v>60</v>
      </c>
      <c r="H48" s="3" t="s">
        <v>59</v>
      </c>
      <c r="I48" s="3" t="s">
        <v>61</v>
      </c>
      <c r="J48" s="3" t="s">
        <v>59</v>
      </c>
      <c r="K48" s="3" t="s">
        <v>60</v>
      </c>
      <c r="L48" s="2" t="s">
        <v>59</v>
      </c>
      <c r="M48" s="3" t="s">
        <v>79</v>
      </c>
      <c r="N48" s="91" t="s">
        <v>59</v>
      </c>
      <c r="O48" s="91" t="s">
        <v>61</v>
      </c>
      <c r="P48" s="143" t="s">
        <v>75</v>
      </c>
      <c r="Q48" s="63" t="s">
        <v>78</v>
      </c>
      <c r="R48" s="63" t="s">
        <v>77</v>
      </c>
      <c r="S48" s="147" t="s">
        <v>87</v>
      </c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</row>
    <row r="49" spans="1:57" ht="16.5" customHeight="1" thickBot="1">
      <c r="A49" s="21"/>
      <c r="B49" s="9"/>
      <c r="C49" s="118" t="s">
        <v>73</v>
      </c>
      <c r="D49" s="119">
        <f t="shared" ref="D49:P49" si="18">SUM(D50+D70)</f>
        <v>129406000</v>
      </c>
      <c r="E49" s="119">
        <f t="shared" si="18"/>
        <v>80955966</v>
      </c>
      <c r="F49" s="119">
        <f t="shared" si="18"/>
        <v>217953000</v>
      </c>
      <c r="G49" s="119">
        <f t="shared" si="18"/>
        <v>215140456</v>
      </c>
      <c r="H49" s="119">
        <f t="shared" si="18"/>
        <v>9900000</v>
      </c>
      <c r="I49" s="119">
        <f t="shared" si="18"/>
        <v>6041884</v>
      </c>
      <c r="J49" s="119">
        <f t="shared" si="18"/>
        <v>20231000</v>
      </c>
      <c r="K49" s="119">
        <f t="shared" si="18"/>
        <v>6113469</v>
      </c>
      <c r="L49" s="119">
        <f t="shared" si="18"/>
        <v>17834000</v>
      </c>
      <c r="M49" s="119">
        <f t="shared" si="18"/>
        <v>17636305</v>
      </c>
      <c r="N49" s="119">
        <f t="shared" si="18"/>
        <v>395324000</v>
      </c>
      <c r="O49" s="119">
        <f t="shared" si="18"/>
        <v>325888080</v>
      </c>
      <c r="P49" s="119">
        <f t="shared" si="18"/>
        <v>69435920</v>
      </c>
      <c r="Q49" s="101">
        <f>SUM(O49/N49*100)</f>
        <v>82.435693254140901</v>
      </c>
      <c r="R49" s="101">
        <f>SUM(E49/D49*100)</f>
        <v>62.559669567098894</v>
      </c>
      <c r="S49" s="101">
        <f>SUM(G49/F49*100)</f>
        <v>98.709563988566345</v>
      </c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</row>
    <row r="50" spans="1:57" ht="20.25" customHeight="1">
      <c r="A50" s="51"/>
      <c r="B50" s="51"/>
      <c r="C50" s="100" t="s">
        <v>35</v>
      </c>
      <c r="D50" s="34">
        <f>SUM(D51+D55+D57+D65+D67)</f>
        <v>86636000</v>
      </c>
      <c r="E50" s="34">
        <f>SUM(E51+E55+E57+E65+E67)</f>
        <v>66227067</v>
      </c>
      <c r="F50" s="34">
        <f>SUM(F51+F55+F57+F67)</f>
        <v>217678000</v>
      </c>
      <c r="G50" s="34">
        <f>SUM(G51+G55+G57+G67)</f>
        <v>214869311</v>
      </c>
      <c r="H50" s="34">
        <f>SUM(H51+H55+H57+H67)</f>
        <v>9900000</v>
      </c>
      <c r="I50" s="34">
        <f>SUM(I51+I55+I57+I67)</f>
        <v>6041884</v>
      </c>
      <c r="J50" s="34">
        <f t="shared" ref="J50:P50" si="19">SUM(J51+J55+J57+J65+J67)</f>
        <v>16100000</v>
      </c>
      <c r="K50" s="34">
        <f t="shared" si="19"/>
        <v>6113469</v>
      </c>
      <c r="L50" s="34">
        <f t="shared" si="19"/>
        <v>0</v>
      </c>
      <c r="M50" s="34">
        <f t="shared" si="19"/>
        <v>0</v>
      </c>
      <c r="N50" s="34">
        <f t="shared" si="19"/>
        <v>330314000</v>
      </c>
      <c r="O50" s="34">
        <f t="shared" si="19"/>
        <v>293251731</v>
      </c>
      <c r="P50" s="34">
        <f t="shared" si="19"/>
        <v>37062269</v>
      </c>
      <c r="Q50" s="101">
        <f t="shared" ref="Q50:Q77" si="20">SUM(O50/N50*100)</f>
        <v>88.779685693007266</v>
      </c>
      <c r="R50" s="101">
        <f t="shared" ref="R50:R77" si="21">SUM(E50/D50*100)</f>
        <v>76.442895563045383</v>
      </c>
      <c r="S50" s="101">
        <f>SUM(G50/F50*100)</f>
        <v>98.709704701439733</v>
      </c>
      <c r="U50" s="120"/>
      <c r="V50" s="120"/>
    </row>
    <row r="51" spans="1:57" s="64" customFormat="1" ht="19.5" customHeight="1">
      <c r="A51" s="124">
        <v>40</v>
      </c>
      <c r="B51" s="125"/>
      <c r="C51" s="121" t="s">
        <v>36</v>
      </c>
      <c r="D51" s="130">
        <f t="shared" ref="D51:J51" si="22">SUM(D52:D54)</f>
        <v>43576000</v>
      </c>
      <c r="E51" s="126">
        <f t="shared" si="22"/>
        <v>38649696</v>
      </c>
      <c r="F51" s="130">
        <f t="shared" si="22"/>
        <v>193260000</v>
      </c>
      <c r="G51" s="130">
        <f t="shared" si="22"/>
        <v>191363522</v>
      </c>
      <c r="H51" s="130">
        <f t="shared" si="22"/>
        <v>0</v>
      </c>
      <c r="I51" s="130">
        <f t="shared" si="22"/>
        <v>0</v>
      </c>
      <c r="J51" s="130">
        <f t="shared" si="22"/>
        <v>0</v>
      </c>
      <c r="K51" s="130">
        <f>SUM(K52:K54)</f>
        <v>0</v>
      </c>
      <c r="L51" s="131">
        <f>SUM(L52:L54)</f>
        <v>0</v>
      </c>
      <c r="M51" s="197">
        <f>SUM(M52:M54)</f>
        <v>0</v>
      </c>
      <c r="N51" s="127">
        <f>SUM(D51+F51+H51+J51+L51)</f>
        <v>236836000</v>
      </c>
      <c r="O51" s="127">
        <f t="shared" ref="O51:O71" si="23">SUM(E51+G51+I51+K51+M51)</f>
        <v>230013218</v>
      </c>
      <c r="P51" s="145">
        <f t="shared" ref="P51:P77" si="24">SUM(N51-O51)</f>
        <v>6822782</v>
      </c>
      <c r="Q51" s="149">
        <f t="shared" si="20"/>
        <v>97.119195561485583</v>
      </c>
      <c r="R51" s="149">
        <f t="shared" si="21"/>
        <v>88.69491463190748</v>
      </c>
      <c r="S51" s="101">
        <f>SUM(G51/F51*100)</f>
        <v>99.018690882748629</v>
      </c>
      <c r="T51" s="105"/>
      <c r="U51" s="137"/>
      <c r="V51" s="137"/>
      <c r="W51" s="105"/>
      <c r="X51" s="105"/>
      <c r="Y51" s="105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</row>
    <row r="52" spans="1:57" ht="18" customHeight="1">
      <c r="A52" s="59"/>
      <c r="B52" s="60">
        <v>401</v>
      </c>
      <c r="C52" s="33" t="s">
        <v>37</v>
      </c>
      <c r="D52" s="61">
        <v>26500000</v>
      </c>
      <c r="E52" s="108">
        <v>24585273</v>
      </c>
      <c r="F52" s="61">
        <v>138860000</v>
      </c>
      <c r="G52" s="61">
        <v>137800382</v>
      </c>
      <c r="H52" s="61"/>
      <c r="I52" s="61"/>
      <c r="J52" s="61"/>
      <c r="K52" s="61"/>
      <c r="L52" s="62"/>
      <c r="M52" s="98"/>
      <c r="N52" s="11">
        <f>SUM(D52+F52+H52+J52+L52)</f>
        <v>165360000</v>
      </c>
      <c r="O52" s="11">
        <f t="shared" si="23"/>
        <v>162385655</v>
      </c>
      <c r="P52" s="89">
        <f t="shared" si="24"/>
        <v>2974345</v>
      </c>
      <c r="Q52" s="101">
        <f t="shared" si="20"/>
        <v>98.20129112239961</v>
      </c>
      <c r="R52" s="101">
        <f t="shared" si="21"/>
        <v>92.774615094339623</v>
      </c>
      <c r="S52" s="101">
        <f>SUM(G52/F52*100)</f>
        <v>99.236916318594268</v>
      </c>
      <c r="U52" s="120"/>
      <c r="V52" s="120"/>
    </row>
    <row r="53" spans="1:57" ht="18" customHeight="1">
      <c r="A53" s="59"/>
      <c r="B53" s="60">
        <v>402</v>
      </c>
      <c r="C53" s="33" t="s">
        <v>38</v>
      </c>
      <c r="D53" s="34">
        <v>10900000</v>
      </c>
      <c r="E53" s="107">
        <v>9787395</v>
      </c>
      <c r="F53" s="34">
        <v>54400000</v>
      </c>
      <c r="G53" s="34">
        <v>53563140</v>
      </c>
      <c r="H53" s="34"/>
      <c r="I53" s="34"/>
      <c r="J53" s="34"/>
      <c r="K53" s="34"/>
      <c r="L53" s="35"/>
      <c r="M53" s="117"/>
      <c r="N53" s="11">
        <f>SUM(D53+F53+H53+J53+L53)</f>
        <v>65300000</v>
      </c>
      <c r="O53" s="11">
        <f t="shared" si="23"/>
        <v>63350535</v>
      </c>
      <c r="P53" s="89">
        <f t="shared" si="24"/>
        <v>1949465</v>
      </c>
      <c r="Q53" s="101">
        <f t="shared" si="20"/>
        <v>97.014601837672274</v>
      </c>
      <c r="R53" s="101">
        <f t="shared" si="21"/>
        <v>89.792614678899085</v>
      </c>
      <c r="S53" s="101"/>
      <c r="U53" s="120"/>
      <c r="V53" s="120"/>
    </row>
    <row r="54" spans="1:57" ht="18" customHeight="1">
      <c r="A54" s="59"/>
      <c r="B54" s="60">
        <v>404</v>
      </c>
      <c r="C54" s="33" t="s">
        <v>64</v>
      </c>
      <c r="D54" s="34">
        <v>6176000</v>
      </c>
      <c r="E54" s="107">
        <v>4277028</v>
      </c>
      <c r="F54" s="34"/>
      <c r="G54" s="34">
        <v>0</v>
      </c>
      <c r="H54" s="34"/>
      <c r="I54" s="34"/>
      <c r="J54" s="34"/>
      <c r="K54" s="34"/>
      <c r="L54" s="35"/>
      <c r="M54" s="117"/>
      <c r="N54" s="11">
        <f>SUM(D54+F54+H54+J54+L54)</f>
        <v>6176000</v>
      </c>
      <c r="O54" s="11">
        <f t="shared" si="23"/>
        <v>4277028</v>
      </c>
      <c r="P54" s="89">
        <f t="shared" si="24"/>
        <v>1898972</v>
      </c>
      <c r="Q54" s="101">
        <f t="shared" si="20"/>
        <v>69.252396373056996</v>
      </c>
      <c r="R54" s="101">
        <f t="shared" si="21"/>
        <v>69.252396373056996</v>
      </c>
      <c r="S54" s="101"/>
      <c r="U54" s="120"/>
      <c r="V54" s="120"/>
    </row>
    <row r="55" spans="1:57" s="64" customFormat="1" ht="18" customHeight="1">
      <c r="A55" s="38">
        <v>41</v>
      </c>
      <c r="B55" s="123"/>
      <c r="C55" s="40" t="s">
        <v>39</v>
      </c>
      <c r="D55" s="41">
        <f>SUM(D56:D56)</f>
        <v>400000</v>
      </c>
      <c r="E55" s="122">
        <f>SUM(E56:E56)</f>
        <v>240000</v>
      </c>
      <c r="F55" s="41"/>
      <c r="G55" s="41"/>
      <c r="H55" s="41"/>
      <c r="I55" s="41"/>
      <c r="J55" s="41"/>
      <c r="K55" s="41"/>
      <c r="L55" s="42"/>
      <c r="M55" s="132"/>
      <c r="N55" s="97">
        <f t="shared" ref="N55:O77" si="25">SUM(D55+F55+H55+J55+L55)</f>
        <v>400000</v>
      </c>
      <c r="O55" s="97">
        <f t="shared" si="23"/>
        <v>240000</v>
      </c>
      <c r="P55" s="145">
        <f t="shared" si="24"/>
        <v>160000</v>
      </c>
      <c r="Q55" s="149">
        <f t="shared" si="20"/>
        <v>60</v>
      </c>
      <c r="R55" s="149">
        <f t="shared" si="21"/>
        <v>60</v>
      </c>
      <c r="S55" s="101"/>
      <c r="T55" s="105"/>
      <c r="U55" s="137"/>
      <c r="V55" s="137"/>
      <c r="W55" s="105"/>
      <c r="X55" s="105"/>
      <c r="Y55" s="105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</row>
    <row r="56" spans="1:57" ht="18" customHeight="1">
      <c r="A56" s="59"/>
      <c r="B56" s="60">
        <v>413</v>
      </c>
      <c r="C56" s="33" t="s">
        <v>40</v>
      </c>
      <c r="D56" s="34">
        <v>400000</v>
      </c>
      <c r="E56" s="107">
        <v>240000</v>
      </c>
      <c r="F56" s="34">
        <v>0</v>
      </c>
      <c r="G56" s="34">
        <v>0</v>
      </c>
      <c r="H56" s="34"/>
      <c r="I56" s="34"/>
      <c r="J56" s="34"/>
      <c r="K56" s="34"/>
      <c r="L56" s="35"/>
      <c r="M56" s="117"/>
      <c r="N56" s="11">
        <f t="shared" si="25"/>
        <v>400000</v>
      </c>
      <c r="O56" s="11">
        <f t="shared" si="23"/>
        <v>240000</v>
      </c>
      <c r="P56" s="89">
        <f t="shared" si="24"/>
        <v>160000</v>
      </c>
      <c r="Q56" s="101">
        <f t="shared" si="20"/>
        <v>60</v>
      </c>
      <c r="R56" s="101">
        <f t="shared" si="21"/>
        <v>60</v>
      </c>
      <c r="S56" s="101"/>
      <c r="U56" s="120"/>
      <c r="V56" s="120"/>
    </row>
    <row r="57" spans="1:57" s="64" customFormat="1" ht="18" customHeight="1">
      <c r="A57" s="38">
        <v>42</v>
      </c>
      <c r="B57" s="123"/>
      <c r="C57" s="40" t="s">
        <v>41</v>
      </c>
      <c r="D57" s="41">
        <f t="shared" ref="D57:M57" si="26">SUM(D58:D64)</f>
        <v>33920000</v>
      </c>
      <c r="E57" s="122">
        <f>SUM(E58:E64)</f>
        <v>21993591</v>
      </c>
      <c r="F57" s="41">
        <f>SUM(F58:F64)</f>
        <v>24213000</v>
      </c>
      <c r="G57" s="41">
        <f>SUM(G58:G64)</f>
        <v>23301119</v>
      </c>
      <c r="H57" s="41">
        <f>SUM(H58:H64)</f>
        <v>9900000</v>
      </c>
      <c r="I57" s="41">
        <f>SUM(I58:I64)</f>
        <v>6041884</v>
      </c>
      <c r="J57" s="41">
        <f t="shared" si="26"/>
        <v>16100000</v>
      </c>
      <c r="K57" s="41">
        <f t="shared" si="26"/>
        <v>6113469</v>
      </c>
      <c r="L57" s="41">
        <f t="shared" si="26"/>
        <v>0</v>
      </c>
      <c r="M57" s="132">
        <f t="shared" si="26"/>
        <v>0</v>
      </c>
      <c r="N57" s="97">
        <f t="shared" si="25"/>
        <v>84133000</v>
      </c>
      <c r="O57" s="97">
        <f t="shared" si="23"/>
        <v>57450063</v>
      </c>
      <c r="P57" s="145">
        <f t="shared" si="24"/>
        <v>26682937</v>
      </c>
      <c r="Q57" s="149">
        <f t="shared" si="20"/>
        <v>68.284814519867354</v>
      </c>
      <c r="R57" s="149">
        <f t="shared" si="21"/>
        <v>64.839596108490568</v>
      </c>
      <c r="S57" s="149">
        <f t="shared" ref="S57:S64" si="27">SUM(G57/F57*100)</f>
        <v>96.233919795151365</v>
      </c>
      <c r="T57" s="105"/>
      <c r="U57" s="137"/>
      <c r="V57" s="137"/>
      <c r="W57" s="105"/>
      <c r="X57" s="105"/>
      <c r="Y57" s="105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</row>
    <row r="58" spans="1:57" ht="18" customHeight="1">
      <c r="A58" s="59"/>
      <c r="B58" s="60">
        <v>420</v>
      </c>
      <c r="C58" s="33" t="s">
        <v>42</v>
      </c>
      <c r="D58" s="34">
        <v>900000</v>
      </c>
      <c r="E58" s="107">
        <v>306860</v>
      </c>
      <c r="F58" s="34">
        <v>421000</v>
      </c>
      <c r="G58" s="34">
        <v>270991</v>
      </c>
      <c r="H58" s="34">
        <v>400000</v>
      </c>
      <c r="I58" s="34">
        <v>75520</v>
      </c>
      <c r="J58" s="34">
        <v>5150000</v>
      </c>
      <c r="K58" s="34">
        <v>2603308</v>
      </c>
      <c r="L58" s="35"/>
      <c r="M58" s="117"/>
      <c r="N58" s="11">
        <f t="shared" si="25"/>
        <v>6871000</v>
      </c>
      <c r="O58" s="11">
        <f t="shared" si="23"/>
        <v>3256679</v>
      </c>
      <c r="P58" s="89">
        <f t="shared" ref="P58:P66" si="28">SUM(N58-O58)</f>
        <v>3614321</v>
      </c>
      <c r="Q58" s="101">
        <f t="shared" si="20"/>
        <v>47.397453063600643</v>
      </c>
      <c r="R58" s="101">
        <f t="shared" si="21"/>
        <v>34.095555555555556</v>
      </c>
      <c r="S58" s="101">
        <f t="shared" si="27"/>
        <v>64.368408551068882</v>
      </c>
      <c r="U58" s="120"/>
      <c r="V58" s="120"/>
    </row>
    <row r="59" spans="1:57" ht="18" customHeight="1">
      <c r="A59" s="59"/>
      <c r="B59" s="60">
        <v>421</v>
      </c>
      <c r="C59" s="33" t="s">
        <v>43</v>
      </c>
      <c r="D59" s="34">
        <v>11600000</v>
      </c>
      <c r="E59" s="107">
        <v>10859991</v>
      </c>
      <c r="F59" s="34">
        <v>10583000</v>
      </c>
      <c r="G59" s="34">
        <v>10298136</v>
      </c>
      <c r="H59" s="34">
        <v>1700000</v>
      </c>
      <c r="I59" s="34">
        <v>614608</v>
      </c>
      <c r="J59" s="34">
        <v>4200000</v>
      </c>
      <c r="K59" s="34">
        <v>1659035</v>
      </c>
      <c r="L59" s="35"/>
      <c r="M59" s="117"/>
      <c r="N59" s="11">
        <f t="shared" si="25"/>
        <v>28083000</v>
      </c>
      <c r="O59" s="11">
        <f t="shared" si="23"/>
        <v>23431770</v>
      </c>
      <c r="P59" s="89">
        <f t="shared" si="28"/>
        <v>4651230</v>
      </c>
      <c r="Q59" s="101">
        <f t="shared" si="20"/>
        <v>83.437560089733992</v>
      </c>
      <c r="R59" s="101">
        <f t="shared" si="21"/>
        <v>93.620612068965514</v>
      </c>
      <c r="S59" s="101">
        <f t="shared" si="27"/>
        <v>97.308286875177174</v>
      </c>
      <c r="U59" s="120"/>
      <c r="V59" s="120"/>
    </row>
    <row r="60" spans="1:57" ht="18" customHeight="1">
      <c r="A60" s="59"/>
      <c r="B60" s="60">
        <v>423</v>
      </c>
      <c r="C60" s="162" t="s">
        <v>86</v>
      </c>
      <c r="D60" s="34">
        <v>6320000</v>
      </c>
      <c r="E60" s="107">
        <v>2721139</v>
      </c>
      <c r="F60" s="34">
        <v>3636000</v>
      </c>
      <c r="G60" s="34">
        <v>3368872</v>
      </c>
      <c r="H60" s="34">
        <v>3700000</v>
      </c>
      <c r="I60" s="34">
        <v>3482666</v>
      </c>
      <c r="J60" s="34">
        <v>600000</v>
      </c>
      <c r="K60" s="34">
        <v>127701</v>
      </c>
      <c r="L60" s="35"/>
      <c r="M60" s="117"/>
      <c r="N60" s="11">
        <f t="shared" si="25"/>
        <v>14256000</v>
      </c>
      <c r="O60" s="11">
        <f t="shared" si="23"/>
        <v>9700378</v>
      </c>
      <c r="P60" s="89">
        <f t="shared" si="28"/>
        <v>4555622</v>
      </c>
      <c r="Q60" s="101">
        <f t="shared" si="20"/>
        <v>68.044177890011227</v>
      </c>
      <c r="R60" s="101">
        <f t="shared" si="21"/>
        <v>43.05599683544304</v>
      </c>
      <c r="S60" s="101">
        <f t="shared" si="27"/>
        <v>92.653245324532449</v>
      </c>
      <c r="U60" s="120"/>
      <c r="V60" s="120"/>
    </row>
    <row r="61" spans="1:57" ht="18" customHeight="1">
      <c r="A61" s="59"/>
      <c r="B61" s="60">
        <v>424</v>
      </c>
      <c r="C61" s="33" t="s">
        <v>44</v>
      </c>
      <c r="D61" s="34">
        <v>6500000</v>
      </c>
      <c r="E61" s="107">
        <v>3660494</v>
      </c>
      <c r="F61" s="34">
        <v>2400000</v>
      </c>
      <c r="G61" s="34">
        <v>2329651</v>
      </c>
      <c r="H61" s="34">
        <v>1200000</v>
      </c>
      <c r="I61" s="34">
        <v>226790</v>
      </c>
      <c r="J61" s="34">
        <v>500000</v>
      </c>
      <c r="K61" s="34">
        <v>0</v>
      </c>
      <c r="L61" s="35"/>
      <c r="M61" s="117"/>
      <c r="N61" s="11">
        <f t="shared" si="25"/>
        <v>10600000</v>
      </c>
      <c r="O61" s="11">
        <f t="shared" si="23"/>
        <v>6216935</v>
      </c>
      <c r="P61" s="89">
        <f t="shared" si="28"/>
        <v>4383065</v>
      </c>
      <c r="Q61" s="101">
        <f t="shared" si="20"/>
        <v>58.650330188679249</v>
      </c>
      <c r="R61" s="101">
        <f t="shared" si="21"/>
        <v>56.31529230769231</v>
      </c>
      <c r="S61" s="101">
        <f t="shared" si="27"/>
        <v>97.068791666666669</v>
      </c>
      <c r="U61" s="120"/>
      <c r="V61" s="120"/>
    </row>
    <row r="62" spans="1:57" ht="18" customHeight="1">
      <c r="A62" s="59"/>
      <c r="B62" s="60">
        <v>425</v>
      </c>
      <c r="C62" s="33" t="s">
        <v>45</v>
      </c>
      <c r="D62" s="34">
        <v>3800000</v>
      </c>
      <c r="E62" s="107">
        <v>2434216</v>
      </c>
      <c r="F62" s="34">
        <v>5355000</v>
      </c>
      <c r="G62" s="34">
        <v>5343156</v>
      </c>
      <c r="H62" s="34">
        <v>1300000</v>
      </c>
      <c r="I62" s="34">
        <v>1164373</v>
      </c>
      <c r="J62" s="34">
        <v>5150000</v>
      </c>
      <c r="K62" s="34">
        <v>1689228</v>
      </c>
      <c r="L62" s="35"/>
      <c r="M62" s="117"/>
      <c r="N62" s="11">
        <f t="shared" si="25"/>
        <v>15605000</v>
      </c>
      <c r="O62" s="11">
        <f t="shared" si="23"/>
        <v>10630973</v>
      </c>
      <c r="P62" s="89">
        <f t="shared" si="28"/>
        <v>4974027</v>
      </c>
      <c r="Q62" s="101">
        <f t="shared" si="20"/>
        <v>68.125427747516824</v>
      </c>
      <c r="R62" s="101">
        <f t="shared" si="21"/>
        <v>64.058315789473681</v>
      </c>
      <c r="S62" s="101">
        <f t="shared" si="27"/>
        <v>99.778823529411767</v>
      </c>
      <c r="U62" s="120"/>
      <c r="V62" s="120"/>
    </row>
    <row r="63" spans="1:57" ht="18" customHeight="1">
      <c r="A63" s="59"/>
      <c r="B63" s="60">
        <v>426</v>
      </c>
      <c r="C63" s="33" t="s">
        <v>46</v>
      </c>
      <c r="D63" s="34">
        <v>3400000</v>
      </c>
      <c r="E63" s="107">
        <v>1057617</v>
      </c>
      <c r="F63" s="34">
        <v>1018000</v>
      </c>
      <c r="G63" s="34">
        <v>911783</v>
      </c>
      <c r="H63" s="34">
        <v>1100000</v>
      </c>
      <c r="I63" s="34">
        <v>358131</v>
      </c>
      <c r="J63" s="34">
        <v>500000</v>
      </c>
      <c r="K63" s="34">
        <v>34197</v>
      </c>
      <c r="L63" s="35"/>
      <c r="M63" s="117"/>
      <c r="N63" s="11">
        <f t="shared" si="25"/>
        <v>6018000</v>
      </c>
      <c r="O63" s="11">
        <f t="shared" si="23"/>
        <v>2361728</v>
      </c>
      <c r="P63" s="89">
        <f t="shared" si="28"/>
        <v>3656272</v>
      </c>
      <c r="Q63" s="101">
        <f t="shared" si="20"/>
        <v>39.24440013293453</v>
      </c>
      <c r="R63" s="101">
        <f t="shared" si="21"/>
        <v>31.106382352941175</v>
      </c>
      <c r="S63" s="101">
        <f t="shared" si="27"/>
        <v>89.566110019646359</v>
      </c>
      <c r="U63" s="120"/>
      <c r="V63" s="120"/>
    </row>
    <row r="64" spans="1:57" ht="18" customHeight="1">
      <c r="A64" s="59"/>
      <c r="B64" s="60">
        <v>427</v>
      </c>
      <c r="C64" s="33" t="s">
        <v>65</v>
      </c>
      <c r="D64" s="34">
        <v>1400000</v>
      </c>
      <c r="E64" s="107">
        <v>953274</v>
      </c>
      <c r="F64" s="34">
        <v>800000</v>
      </c>
      <c r="G64" s="34">
        <v>778530</v>
      </c>
      <c r="H64" s="34">
        <v>500000</v>
      </c>
      <c r="I64" s="34">
        <v>119796</v>
      </c>
      <c r="J64" s="34"/>
      <c r="K64" s="34"/>
      <c r="L64" s="35"/>
      <c r="M64" s="117"/>
      <c r="N64" s="11">
        <f t="shared" si="25"/>
        <v>2700000</v>
      </c>
      <c r="O64" s="11">
        <f t="shared" si="23"/>
        <v>1851600</v>
      </c>
      <c r="P64" s="89">
        <f t="shared" si="28"/>
        <v>848400</v>
      </c>
      <c r="Q64" s="101">
        <f t="shared" si="20"/>
        <v>68.577777777777783</v>
      </c>
      <c r="R64" s="101">
        <f t="shared" si="21"/>
        <v>68.091000000000008</v>
      </c>
      <c r="S64" s="101">
        <f t="shared" si="27"/>
        <v>97.316250000000011</v>
      </c>
      <c r="U64" s="120"/>
      <c r="V64" s="120"/>
    </row>
    <row r="65" spans="1:57" ht="18" customHeight="1">
      <c r="A65" s="59">
        <v>45</v>
      </c>
      <c r="B65" s="60"/>
      <c r="C65" s="203" t="s">
        <v>96</v>
      </c>
      <c r="D65" s="204">
        <f>SUM(D66)</f>
        <v>330000</v>
      </c>
      <c r="E65" s="204">
        <f t="shared" ref="E65:P65" si="29">SUM(E66)</f>
        <v>2402</v>
      </c>
      <c r="F65" s="204">
        <f t="shared" si="29"/>
        <v>0</v>
      </c>
      <c r="G65" s="204">
        <f t="shared" si="29"/>
        <v>0</v>
      </c>
      <c r="H65" s="204">
        <f t="shared" si="29"/>
        <v>0</v>
      </c>
      <c r="I65" s="204">
        <f t="shared" si="29"/>
        <v>0</v>
      </c>
      <c r="J65" s="204">
        <f t="shared" si="29"/>
        <v>0</v>
      </c>
      <c r="K65" s="204">
        <f t="shared" si="29"/>
        <v>0</v>
      </c>
      <c r="L65" s="204">
        <f t="shared" si="29"/>
        <v>0</v>
      </c>
      <c r="M65" s="204">
        <f t="shared" si="29"/>
        <v>0</v>
      </c>
      <c r="N65" s="204">
        <f>SUM(D65+F65+H65+J65+L65)</f>
        <v>330000</v>
      </c>
      <c r="O65" s="204">
        <f t="shared" si="29"/>
        <v>2402</v>
      </c>
      <c r="P65" s="204">
        <f t="shared" si="29"/>
        <v>327598</v>
      </c>
      <c r="Q65" s="101"/>
      <c r="R65" s="101"/>
      <c r="S65" s="101"/>
      <c r="U65" s="120"/>
      <c r="V65" s="120"/>
    </row>
    <row r="66" spans="1:57" ht="18" customHeight="1">
      <c r="A66" s="59"/>
      <c r="B66" s="60">
        <v>451</v>
      </c>
      <c r="C66" s="33" t="s">
        <v>97</v>
      </c>
      <c r="D66" s="34">
        <v>330000</v>
      </c>
      <c r="E66" s="107">
        <v>2402</v>
      </c>
      <c r="F66" s="34"/>
      <c r="G66" s="34"/>
      <c r="H66" s="34"/>
      <c r="I66" s="34"/>
      <c r="J66" s="34"/>
      <c r="K66" s="34"/>
      <c r="L66" s="34">
        <v>0</v>
      </c>
      <c r="M66" s="117"/>
      <c r="N66" s="11">
        <f>SUM(L66+J66+H66+F66+D66)</f>
        <v>330000</v>
      </c>
      <c r="O66" s="11">
        <f>SUM(M66+K66+I66+G66+E66)</f>
        <v>2402</v>
      </c>
      <c r="P66" s="89">
        <f t="shared" si="28"/>
        <v>327598</v>
      </c>
      <c r="Q66" s="101"/>
      <c r="R66" s="101"/>
      <c r="S66" s="101"/>
      <c r="U66" s="120"/>
      <c r="V66" s="120"/>
    </row>
    <row r="67" spans="1:57" s="64" customFormat="1" ht="18" customHeight="1">
      <c r="A67" s="38">
        <v>46</v>
      </c>
      <c r="B67" s="123"/>
      <c r="C67" s="40" t="s">
        <v>47</v>
      </c>
      <c r="D67" s="41">
        <f t="shared" ref="D67:M67" si="30">SUM(D68:D69)</f>
        <v>8410000</v>
      </c>
      <c r="E67" s="122">
        <f t="shared" si="30"/>
        <v>5341378</v>
      </c>
      <c r="F67" s="41">
        <f t="shared" si="30"/>
        <v>205000</v>
      </c>
      <c r="G67" s="41">
        <f t="shared" si="30"/>
        <v>204670</v>
      </c>
      <c r="H67" s="41">
        <f t="shared" si="30"/>
        <v>0</v>
      </c>
      <c r="I67" s="41">
        <f t="shared" si="30"/>
        <v>0</v>
      </c>
      <c r="J67" s="41">
        <f t="shared" si="30"/>
        <v>0</v>
      </c>
      <c r="K67" s="41">
        <f t="shared" si="30"/>
        <v>0</v>
      </c>
      <c r="L67" s="42">
        <f t="shared" si="30"/>
        <v>0</v>
      </c>
      <c r="M67" s="132">
        <f t="shared" si="30"/>
        <v>0</v>
      </c>
      <c r="N67" s="97">
        <f t="shared" si="25"/>
        <v>8615000</v>
      </c>
      <c r="O67" s="97">
        <f t="shared" si="23"/>
        <v>5546048</v>
      </c>
      <c r="P67" s="145">
        <f t="shared" si="24"/>
        <v>3068952</v>
      </c>
      <c r="Q67" s="149">
        <f t="shared" si="20"/>
        <v>64.376645385954731</v>
      </c>
      <c r="R67" s="149">
        <f t="shared" si="21"/>
        <v>63.512223543400715</v>
      </c>
      <c r="S67" s="149"/>
      <c r="T67" s="105"/>
      <c r="U67" s="137"/>
      <c r="V67" s="139"/>
      <c r="W67" s="105"/>
      <c r="X67" s="105"/>
      <c r="Y67" s="105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</row>
    <row r="68" spans="1:57" ht="18" customHeight="1">
      <c r="A68" s="59"/>
      <c r="B68" s="60">
        <v>463</v>
      </c>
      <c r="C68" s="33" t="s">
        <v>48</v>
      </c>
      <c r="D68" s="34">
        <v>5060000</v>
      </c>
      <c r="E68" s="107">
        <v>2299574</v>
      </c>
      <c r="F68" s="206"/>
      <c r="G68" s="34"/>
      <c r="H68" s="34"/>
      <c r="I68" s="34"/>
      <c r="J68" s="34"/>
      <c r="K68" s="34"/>
      <c r="L68" s="35"/>
      <c r="M68" s="117"/>
      <c r="N68" s="11">
        <f t="shared" si="25"/>
        <v>5060000</v>
      </c>
      <c r="O68" s="11">
        <f t="shared" si="25"/>
        <v>2299574</v>
      </c>
      <c r="P68" s="89">
        <f>SUM(N68-O68)</f>
        <v>2760426</v>
      </c>
      <c r="Q68" s="101">
        <f t="shared" si="20"/>
        <v>45.446126482213437</v>
      </c>
      <c r="R68" s="101">
        <f t="shared" si="21"/>
        <v>45.446126482213437</v>
      </c>
      <c r="S68" s="101"/>
      <c r="U68" s="120"/>
      <c r="V68" s="138"/>
    </row>
    <row r="69" spans="1:57" ht="18" customHeight="1" thickBot="1">
      <c r="A69" s="59"/>
      <c r="B69" s="60">
        <v>464</v>
      </c>
      <c r="C69" s="33" t="s">
        <v>49</v>
      </c>
      <c r="D69" s="34">
        <v>3350000</v>
      </c>
      <c r="E69" s="107">
        <v>3041804</v>
      </c>
      <c r="F69" s="34">
        <v>205000</v>
      </c>
      <c r="G69" s="34">
        <v>204670</v>
      </c>
      <c r="H69" s="34"/>
      <c r="I69" s="34"/>
      <c r="J69" s="34"/>
      <c r="K69" s="34"/>
      <c r="L69" s="35"/>
      <c r="M69" s="117"/>
      <c r="N69" s="11">
        <f t="shared" si="25"/>
        <v>3555000</v>
      </c>
      <c r="O69" s="11">
        <f t="shared" si="25"/>
        <v>3246474</v>
      </c>
      <c r="P69" s="89">
        <f>SUM(N69-O69)</f>
        <v>308526</v>
      </c>
      <c r="Q69" s="101">
        <f t="shared" si="20"/>
        <v>91.321350210970465</v>
      </c>
      <c r="R69" s="101">
        <f t="shared" si="21"/>
        <v>90.800119402985075</v>
      </c>
      <c r="S69" s="101"/>
      <c r="U69" s="120"/>
      <c r="V69" s="138"/>
    </row>
    <row r="70" spans="1:57" ht="18" customHeight="1" thickBot="1">
      <c r="A70" s="65"/>
      <c r="C70" s="45" t="s">
        <v>54</v>
      </c>
      <c r="D70" s="66">
        <f>SUM(D71)</f>
        <v>42770000</v>
      </c>
      <c r="E70" s="109">
        <f>SUM(E71)</f>
        <v>14728899</v>
      </c>
      <c r="F70" s="66">
        <f t="shared" ref="F70:M70" si="31">SUM(F71)</f>
        <v>275000</v>
      </c>
      <c r="G70" s="66">
        <f t="shared" si="31"/>
        <v>271145</v>
      </c>
      <c r="H70" s="66">
        <f t="shared" si="31"/>
        <v>0</v>
      </c>
      <c r="I70" s="66">
        <f t="shared" si="31"/>
        <v>0</v>
      </c>
      <c r="J70" s="66">
        <f t="shared" si="31"/>
        <v>4131000</v>
      </c>
      <c r="K70" s="66">
        <f t="shared" si="31"/>
        <v>0</v>
      </c>
      <c r="L70" s="66">
        <f t="shared" si="31"/>
        <v>17834000</v>
      </c>
      <c r="M70" s="99">
        <f t="shared" si="31"/>
        <v>17636305</v>
      </c>
      <c r="N70" s="11">
        <f t="shared" si="25"/>
        <v>65010000</v>
      </c>
      <c r="O70" s="11">
        <f t="shared" si="23"/>
        <v>32636349</v>
      </c>
      <c r="P70" s="89">
        <f t="shared" si="24"/>
        <v>32373651</v>
      </c>
      <c r="Q70" s="101">
        <f t="shared" si="20"/>
        <v>50.202044300876793</v>
      </c>
      <c r="R70" s="101">
        <f t="shared" si="21"/>
        <v>34.437453822772973</v>
      </c>
      <c r="S70" s="101">
        <f>SUM(G70/F70*100)</f>
        <v>98.598181818181814</v>
      </c>
      <c r="U70" s="140"/>
      <c r="V70" s="140"/>
    </row>
    <row r="71" spans="1:57" ht="18" customHeight="1">
      <c r="A71" s="46">
        <v>48</v>
      </c>
      <c r="B71" s="133"/>
      <c r="C71" s="48" t="s">
        <v>50</v>
      </c>
      <c r="D71" s="134">
        <f t="shared" ref="D71:I71" si="32">SUM(D72:D77)</f>
        <v>42770000</v>
      </c>
      <c r="E71" s="135">
        <f t="shared" si="32"/>
        <v>14728899</v>
      </c>
      <c r="F71" s="134">
        <f t="shared" si="32"/>
        <v>275000</v>
      </c>
      <c r="G71" s="134">
        <f t="shared" si="32"/>
        <v>271145</v>
      </c>
      <c r="H71" s="134">
        <f t="shared" si="32"/>
        <v>0</v>
      </c>
      <c r="I71" s="134">
        <f t="shared" si="32"/>
        <v>0</v>
      </c>
      <c r="J71" s="134">
        <f>SUM(J72:J77)</f>
        <v>4131000</v>
      </c>
      <c r="K71" s="134">
        <f>SUM(K72:K77)</f>
        <v>0</v>
      </c>
      <c r="L71" s="134">
        <f>SUM(L72:L77)</f>
        <v>17834000</v>
      </c>
      <c r="M71" s="136">
        <f>SUM(M72:M77)</f>
        <v>17636305</v>
      </c>
      <c r="N71" s="97">
        <f t="shared" si="25"/>
        <v>65010000</v>
      </c>
      <c r="O71" s="97">
        <f t="shared" si="23"/>
        <v>32636349</v>
      </c>
      <c r="P71" s="145">
        <f t="shared" si="24"/>
        <v>32373651</v>
      </c>
      <c r="Q71" s="149">
        <f t="shared" si="20"/>
        <v>50.202044300876793</v>
      </c>
      <c r="R71" s="149">
        <f t="shared" si="21"/>
        <v>34.437453822772973</v>
      </c>
      <c r="S71" s="149">
        <f>SUM(G71/F71*100)</f>
        <v>98.598181818181814</v>
      </c>
      <c r="U71" s="120"/>
      <c r="V71" s="120"/>
    </row>
    <row r="72" spans="1:57" ht="18" customHeight="1">
      <c r="A72" s="31"/>
      <c r="B72" s="63">
        <v>480</v>
      </c>
      <c r="C72" s="33" t="s">
        <v>66</v>
      </c>
      <c r="D72" s="61">
        <v>1100000</v>
      </c>
      <c r="E72" s="108">
        <v>464340</v>
      </c>
      <c r="F72" s="61">
        <v>30000</v>
      </c>
      <c r="G72" s="61">
        <v>30000</v>
      </c>
      <c r="H72" s="61"/>
      <c r="I72" s="61"/>
      <c r="J72" s="61"/>
      <c r="K72" s="61"/>
      <c r="L72" s="61">
        <v>3800000</v>
      </c>
      <c r="M72" s="98">
        <v>3800000</v>
      </c>
      <c r="N72" s="11">
        <f t="shared" si="25"/>
        <v>4930000</v>
      </c>
      <c r="O72" s="11">
        <f t="shared" si="25"/>
        <v>4294340</v>
      </c>
      <c r="P72" s="89">
        <f t="shared" si="24"/>
        <v>635660</v>
      </c>
      <c r="Q72" s="101"/>
      <c r="R72" s="101"/>
      <c r="S72" s="101"/>
      <c r="U72" s="120"/>
      <c r="V72" s="120"/>
    </row>
    <row r="73" spans="1:57" ht="18" customHeight="1">
      <c r="A73" s="59"/>
      <c r="B73" s="60">
        <v>481</v>
      </c>
      <c r="C73" s="33" t="s">
        <v>51</v>
      </c>
      <c r="D73" s="34"/>
      <c r="E73" s="107">
        <v>0</v>
      </c>
      <c r="F73" s="34"/>
      <c r="G73" s="34"/>
      <c r="H73" s="34"/>
      <c r="I73" s="34"/>
      <c r="J73" s="34"/>
      <c r="K73" s="34"/>
      <c r="L73" s="35"/>
      <c r="M73" s="117"/>
      <c r="N73" s="11">
        <f t="shared" si="25"/>
        <v>0</v>
      </c>
      <c r="O73" s="11">
        <f t="shared" si="25"/>
        <v>0</v>
      </c>
      <c r="P73" s="89">
        <f t="shared" si="24"/>
        <v>0</v>
      </c>
      <c r="Q73" s="101" t="e">
        <f t="shared" si="20"/>
        <v>#DIV/0!</v>
      </c>
      <c r="R73" s="101" t="e">
        <f t="shared" si="21"/>
        <v>#DIV/0!</v>
      </c>
      <c r="S73" s="101"/>
      <c r="U73" s="120"/>
      <c r="V73" s="120"/>
    </row>
    <row r="74" spans="1:57" ht="18" customHeight="1">
      <c r="A74" s="59"/>
      <c r="B74" s="60">
        <v>482</v>
      </c>
      <c r="C74" s="33" t="s">
        <v>52</v>
      </c>
      <c r="D74" s="34">
        <v>37600000</v>
      </c>
      <c r="E74" s="107">
        <v>11853006</v>
      </c>
      <c r="F74" s="34">
        <v>110000</v>
      </c>
      <c r="G74" s="34">
        <v>106200</v>
      </c>
      <c r="H74" s="34"/>
      <c r="I74" s="34"/>
      <c r="J74" s="34"/>
      <c r="K74" s="34"/>
      <c r="L74" s="35"/>
      <c r="M74" s="117"/>
      <c r="N74" s="11">
        <f t="shared" si="25"/>
        <v>37710000</v>
      </c>
      <c r="O74" s="11">
        <f t="shared" si="25"/>
        <v>11959206</v>
      </c>
      <c r="P74" s="89">
        <f t="shared" si="24"/>
        <v>25750794</v>
      </c>
      <c r="Q74" s="101">
        <f t="shared" si="20"/>
        <v>31.713619729514718</v>
      </c>
      <c r="R74" s="101">
        <f t="shared" si="21"/>
        <v>31.523952127659577</v>
      </c>
      <c r="S74" s="101"/>
      <c r="U74" s="120"/>
      <c r="V74" s="138"/>
    </row>
    <row r="75" spans="1:57" ht="18" customHeight="1">
      <c r="A75" s="59"/>
      <c r="B75" s="60">
        <v>483</v>
      </c>
      <c r="C75" s="33" t="s">
        <v>53</v>
      </c>
      <c r="D75" s="34">
        <v>0</v>
      </c>
      <c r="E75" s="107">
        <v>0</v>
      </c>
      <c r="F75" s="34"/>
      <c r="G75" s="34"/>
      <c r="H75" s="34"/>
      <c r="I75" s="34"/>
      <c r="J75" s="34"/>
      <c r="K75" s="34"/>
      <c r="L75" s="35"/>
      <c r="M75" s="117"/>
      <c r="N75" s="11">
        <f t="shared" si="25"/>
        <v>0</v>
      </c>
      <c r="O75" s="11">
        <f t="shared" si="25"/>
        <v>0</v>
      </c>
      <c r="P75" s="89">
        <f t="shared" si="24"/>
        <v>0</v>
      </c>
      <c r="Q75" s="101" t="e">
        <f t="shared" si="20"/>
        <v>#DIV/0!</v>
      </c>
      <c r="R75" s="101" t="e">
        <f t="shared" si="21"/>
        <v>#DIV/0!</v>
      </c>
      <c r="S75" s="101"/>
      <c r="U75" s="120"/>
      <c r="V75" s="138"/>
    </row>
    <row r="76" spans="1:57" ht="18" customHeight="1">
      <c r="A76" s="59"/>
      <c r="B76" s="60">
        <v>485</v>
      </c>
      <c r="C76" s="162" t="s">
        <v>71</v>
      </c>
      <c r="D76" s="34">
        <v>2500000</v>
      </c>
      <c r="E76" s="107">
        <v>1680555</v>
      </c>
      <c r="F76" s="34">
        <v>135000</v>
      </c>
      <c r="G76" s="34">
        <v>134945</v>
      </c>
      <c r="H76" s="34"/>
      <c r="I76" s="34"/>
      <c r="J76" s="34"/>
      <c r="K76" s="34"/>
      <c r="L76" s="35"/>
      <c r="M76" s="117"/>
      <c r="N76" s="11">
        <f t="shared" si="25"/>
        <v>2635000</v>
      </c>
      <c r="O76" s="11">
        <f t="shared" si="25"/>
        <v>1815500</v>
      </c>
      <c r="P76" s="89">
        <f t="shared" si="24"/>
        <v>819500</v>
      </c>
      <c r="Q76" s="101">
        <f t="shared" si="20"/>
        <v>68.899430740037943</v>
      </c>
      <c r="R76" s="101">
        <f t="shared" si="21"/>
        <v>67.222200000000001</v>
      </c>
      <c r="S76" s="101"/>
      <c r="U76" s="120"/>
      <c r="V76" s="138"/>
    </row>
    <row r="77" spans="1:57" ht="18" customHeight="1">
      <c r="A77" s="67"/>
      <c r="B77" s="60">
        <v>486</v>
      </c>
      <c r="C77" s="162" t="s">
        <v>70</v>
      </c>
      <c r="D77" s="34">
        <v>1570000</v>
      </c>
      <c r="E77" s="107">
        <v>730998</v>
      </c>
      <c r="F77" s="34"/>
      <c r="G77" s="34"/>
      <c r="H77" s="34"/>
      <c r="I77" s="34"/>
      <c r="J77" s="34">
        <v>4131000</v>
      </c>
      <c r="K77" s="34">
        <v>0</v>
      </c>
      <c r="L77" s="34">
        <v>14034000</v>
      </c>
      <c r="M77" s="117">
        <v>13836305</v>
      </c>
      <c r="N77" s="11">
        <f t="shared" si="25"/>
        <v>19735000</v>
      </c>
      <c r="O77" s="11">
        <f t="shared" si="25"/>
        <v>14567303</v>
      </c>
      <c r="P77" s="89">
        <f t="shared" si="24"/>
        <v>5167697</v>
      </c>
      <c r="Q77" s="101">
        <f t="shared" si="20"/>
        <v>73.814557892069928</v>
      </c>
      <c r="R77" s="101">
        <f t="shared" si="21"/>
        <v>46.560382165605098</v>
      </c>
      <c r="S77" s="101"/>
      <c r="U77" s="120"/>
      <c r="V77" s="138"/>
    </row>
    <row r="78" spans="1:57" ht="12.75" customHeight="1" thickBot="1">
      <c r="A78" s="68"/>
      <c r="B78" s="69"/>
      <c r="C78" s="118" t="s">
        <v>80</v>
      </c>
      <c r="D78" s="58">
        <f t="shared" ref="D78:P78" si="33">SUM(D70+D50)</f>
        <v>129406000</v>
      </c>
      <c r="E78" s="58">
        <f t="shared" si="33"/>
        <v>80955966</v>
      </c>
      <c r="F78" s="58">
        <f t="shared" si="33"/>
        <v>217953000</v>
      </c>
      <c r="G78" s="58">
        <f t="shared" si="33"/>
        <v>215140456</v>
      </c>
      <c r="H78" s="58">
        <f t="shared" si="33"/>
        <v>9900000</v>
      </c>
      <c r="I78" s="58">
        <f t="shared" si="33"/>
        <v>6041884</v>
      </c>
      <c r="J78" s="58">
        <f t="shared" si="33"/>
        <v>20231000</v>
      </c>
      <c r="K78" s="58">
        <f t="shared" si="33"/>
        <v>6113469</v>
      </c>
      <c r="L78" s="58">
        <f t="shared" si="33"/>
        <v>17834000</v>
      </c>
      <c r="M78" s="58">
        <f t="shared" si="33"/>
        <v>17636305</v>
      </c>
      <c r="N78" s="58">
        <f t="shared" si="33"/>
        <v>395324000</v>
      </c>
      <c r="O78" s="58">
        <f t="shared" si="33"/>
        <v>325888080</v>
      </c>
      <c r="P78" s="58">
        <f t="shared" si="33"/>
        <v>69435920</v>
      </c>
      <c r="Q78" s="70"/>
      <c r="R78" s="70"/>
      <c r="S78" s="70"/>
      <c r="U78" s="120"/>
      <c r="V78" s="120"/>
    </row>
    <row r="79" spans="1:57" ht="12.75" customHeight="1">
      <c r="A79" s="103"/>
      <c r="B79" s="116"/>
      <c r="C79" s="161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70"/>
      <c r="R79" s="70"/>
      <c r="S79" s="70"/>
      <c r="U79" s="120"/>
      <c r="V79" s="120"/>
    </row>
    <row r="80" spans="1:57" ht="12.75" customHeight="1">
      <c r="A80" s="103"/>
      <c r="B80" s="116"/>
      <c r="C80" s="161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70"/>
      <c r="R80" s="70"/>
      <c r="S80" s="70"/>
      <c r="U80" s="120"/>
      <c r="V80" s="120"/>
    </row>
    <row r="81" spans="1:57" s="1" customFormat="1" ht="22.5" customHeight="1">
      <c r="A81" s="5"/>
      <c r="B81" s="5"/>
      <c r="C81" s="82" t="s">
        <v>89</v>
      </c>
      <c r="D81" s="168"/>
      <c r="E81" s="13"/>
      <c r="F81" s="13"/>
      <c r="G81" s="13"/>
      <c r="H81" s="13"/>
      <c r="I81" s="13"/>
      <c r="J81" s="13"/>
      <c r="K81" s="13"/>
      <c r="L81" s="5"/>
      <c r="M81" s="13"/>
      <c r="N81" s="163" t="s">
        <v>83</v>
      </c>
      <c r="O81" s="13"/>
      <c r="P81" s="44"/>
      <c r="Q81" s="5"/>
      <c r="R81" s="70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</row>
    <row r="82" spans="1:57" ht="12.75">
      <c r="C82" s="169" t="s">
        <v>88</v>
      </c>
      <c r="N82" s="164"/>
      <c r="R82" s="70"/>
    </row>
    <row r="83" spans="1:57">
      <c r="R83" s="70"/>
    </row>
    <row r="84" spans="1:57">
      <c r="R84" s="70"/>
    </row>
    <row r="85" spans="1:57">
      <c r="R85" s="70"/>
    </row>
    <row r="86" spans="1:57">
      <c r="R86" s="70"/>
    </row>
    <row r="87" spans="1:57" s="1" customFormat="1" ht="24.75" customHeight="1">
      <c r="A87" s="209"/>
      <c r="B87" s="209"/>
      <c r="C87" s="209"/>
      <c r="D87" s="210"/>
      <c r="E87" s="210"/>
      <c r="F87" s="83"/>
      <c r="G87" s="83"/>
      <c r="H87" s="86"/>
      <c r="I87" s="88"/>
      <c r="J87" s="88"/>
      <c r="K87" s="86"/>
      <c r="L87" s="83"/>
      <c r="M87" s="86"/>
      <c r="N87" s="83"/>
      <c r="R87" s="113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</row>
    <row r="88" spans="1:57">
      <c r="R88" s="70"/>
    </row>
    <row r="89" spans="1:57">
      <c r="R89" s="70"/>
    </row>
    <row r="90" spans="1:57">
      <c r="R90" s="70"/>
    </row>
    <row r="91" spans="1:57">
      <c r="A91" s="5" t="s">
        <v>63</v>
      </c>
      <c r="R91" s="70"/>
    </row>
    <row r="92" spans="1:57">
      <c r="R92" s="70"/>
    </row>
    <row r="93" spans="1:57">
      <c r="R93" s="70"/>
    </row>
    <row r="94" spans="1:57">
      <c r="R94" s="70"/>
    </row>
    <row r="95" spans="1:57">
      <c r="R95" s="70"/>
    </row>
    <row r="96" spans="1:57">
      <c r="R96" s="70"/>
    </row>
    <row r="97" spans="18:18">
      <c r="R97" s="70"/>
    </row>
    <row r="98" spans="18:18">
      <c r="R98" s="70"/>
    </row>
    <row r="99" spans="18:18">
      <c r="R99" s="70"/>
    </row>
    <row r="100" spans="18:18">
      <c r="R100" s="70"/>
    </row>
  </sheetData>
  <mergeCells count="12">
    <mergeCell ref="A1:Q1"/>
    <mergeCell ref="A2:P2"/>
    <mergeCell ref="F7:G7"/>
    <mergeCell ref="H7:I7"/>
    <mergeCell ref="D7:E7"/>
    <mergeCell ref="N7:P7"/>
    <mergeCell ref="N47:P47"/>
    <mergeCell ref="A87:C87"/>
    <mergeCell ref="D87:E87"/>
    <mergeCell ref="D47:E47"/>
    <mergeCell ref="F47:G47"/>
    <mergeCell ref="H47:I47"/>
  </mergeCells>
  <phoneticPr fontId="0" type="noConversion"/>
  <pageMargins left="0" right="0" top="0.511811023622047" bottom="0.15748031496063" header="0.31496062992126" footer="0.27559055118110198"/>
  <pageSetup paperSize="9" scale="85" orientation="landscape" r:id="rId1"/>
  <headerFooter alignWithMargins="0">
    <oddHeader>&amp;L&amp;"MAC C Times,Bold"&amp;12Prilog 2 - Obrazec K1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9" sqref="C4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k1</vt:lpstr>
      <vt:lpstr>Sheet2</vt:lpstr>
      <vt:lpstr>'k1'!Print_Area</vt:lpstr>
    </vt:vector>
  </TitlesOfParts>
  <Company>Ministry of Finance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user</cp:lastModifiedBy>
  <cp:lastPrinted>2023-01-16T13:39:06Z</cp:lastPrinted>
  <dcterms:created xsi:type="dcterms:W3CDTF">2005-09-27T12:54:09Z</dcterms:created>
  <dcterms:modified xsi:type="dcterms:W3CDTF">2023-01-20T12:53:10Z</dcterms:modified>
</cp:coreProperties>
</file>