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50" windowWidth="14700" windowHeight="7635" activeTab="1"/>
  </bookViews>
  <sheets>
    <sheet name="k1" sheetId="1" r:id="rId1"/>
    <sheet name="K1 shqip " sheetId="3" r:id="rId2"/>
    <sheet name="Sheet2" sheetId="11" r:id="rId3"/>
  </sheets>
  <definedNames>
    <definedName name="_xlnm._FilterDatabase" localSheetId="0" hidden="1">'k1'!$A$1:$Q$1</definedName>
    <definedName name="_xlnm.Print_Area" localSheetId="0">'k1'!$A$1:$V$96</definedName>
  </definedNames>
  <calcPr calcId="125725"/>
</workbook>
</file>

<file path=xl/calcChain.xml><?xml version="1.0" encoding="utf-8"?>
<calcChain xmlns="http://schemas.openxmlformats.org/spreadsheetml/2006/main">
  <c r="R61" i="3"/>
  <c r="O61"/>
  <c r="N61"/>
  <c r="P61"/>
  <c r="R60"/>
  <c r="O60"/>
  <c r="N60"/>
  <c r="R59"/>
  <c r="O59"/>
  <c r="N59"/>
  <c r="R58"/>
  <c r="O58"/>
  <c r="Q58"/>
  <c r="N58"/>
  <c r="R57"/>
  <c r="O57"/>
  <c r="N57"/>
  <c r="P57"/>
  <c r="R56"/>
  <c r="O56"/>
  <c r="N56"/>
  <c r="P56"/>
  <c r="R55"/>
  <c r="O55"/>
  <c r="Q55"/>
  <c r="N55"/>
  <c r="R51"/>
  <c r="O51"/>
  <c r="Q51"/>
  <c r="N51"/>
  <c r="R50"/>
  <c r="O50"/>
  <c r="Q50"/>
  <c r="N50"/>
  <c r="S49"/>
  <c r="R49"/>
  <c r="O49"/>
  <c r="Q49"/>
  <c r="N49"/>
  <c r="P49"/>
  <c r="R34"/>
  <c r="O34"/>
  <c r="O32"/>
  <c r="N34"/>
  <c r="R33"/>
  <c r="O33"/>
  <c r="N33"/>
  <c r="P33"/>
  <c r="R30"/>
  <c r="O30"/>
  <c r="N30"/>
  <c r="P30"/>
  <c r="S29"/>
  <c r="R29"/>
  <c r="O29"/>
  <c r="N29"/>
  <c r="P29"/>
  <c r="O27"/>
  <c r="Q27"/>
  <c r="N27"/>
  <c r="P27"/>
  <c r="O26"/>
  <c r="Q26"/>
  <c r="N26"/>
  <c r="O25"/>
  <c r="Q25"/>
  <c r="N25"/>
  <c r="P25"/>
  <c r="O24"/>
  <c r="P24"/>
  <c r="N24"/>
  <c r="R21"/>
  <c r="O21"/>
  <c r="Q21"/>
  <c r="N21"/>
  <c r="R20"/>
  <c r="O20"/>
  <c r="Q20"/>
  <c r="N20"/>
  <c r="R19"/>
  <c r="O19"/>
  <c r="P19"/>
  <c r="N19"/>
  <c r="R18"/>
  <c r="O18"/>
  <c r="Q18"/>
  <c r="N18"/>
  <c r="P18"/>
  <c r="D56" i="1"/>
  <c r="O72" i="3"/>
  <c r="Q72"/>
  <c r="N72"/>
  <c r="O71"/>
  <c r="Q71"/>
  <c r="N71"/>
  <c r="P71"/>
  <c r="O70"/>
  <c r="Q70"/>
  <c r="N70"/>
  <c r="O69"/>
  <c r="N69"/>
  <c r="P69"/>
  <c r="O68"/>
  <c r="Q68"/>
  <c r="N68"/>
  <c r="O67"/>
  <c r="P67"/>
  <c r="N67"/>
  <c r="R64"/>
  <c r="O64"/>
  <c r="N64"/>
  <c r="R63"/>
  <c r="O63"/>
  <c r="Q63"/>
  <c r="N63"/>
  <c r="R27"/>
  <c r="R26"/>
  <c r="R25"/>
  <c r="R24"/>
  <c r="R23"/>
  <c r="Q23"/>
  <c r="K17"/>
  <c r="J17"/>
  <c r="I17"/>
  <c r="H17"/>
  <c r="G17"/>
  <c r="F17"/>
  <c r="E17"/>
  <c r="D17"/>
  <c r="R17"/>
  <c r="D22"/>
  <c r="E22"/>
  <c r="R22"/>
  <c r="F22"/>
  <c r="G22"/>
  <c r="H22"/>
  <c r="I22"/>
  <c r="J22"/>
  <c r="K22"/>
  <c r="L22"/>
  <c r="M22"/>
  <c r="O22"/>
  <c r="K21" i="1"/>
  <c r="J21"/>
  <c r="N21"/>
  <c r="I21"/>
  <c r="O21"/>
  <c r="H21"/>
  <c r="G21"/>
  <c r="F21"/>
  <c r="E21"/>
  <c r="D21"/>
  <c r="M66" i="3"/>
  <c r="M65"/>
  <c r="L66"/>
  <c r="K66"/>
  <c r="K65"/>
  <c r="J66"/>
  <c r="J65"/>
  <c r="J14"/>
  <c r="I66"/>
  <c r="H66"/>
  <c r="H65"/>
  <c r="G66"/>
  <c r="S66"/>
  <c r="F66"/>
  <c r="F65"/>
  <c r="E66"/>
  <c r="O66"/>
  <c r="Q66"/>
  <c r="D66"/>
  <c r="D65"/>
  <c r="L65"/>
  <c r="L14"/>
  <c r="G65"/>
  <c r="G14"/>
  <c r="M62"/>
  <c r="L62"/>
  <c r="K62"/>
  <c r="J62"/>
  <c r="I62"/>
  <c r="H62"/>
  <c r="G62"/>
  <c r="F62"/>
  <c r="E62"/>
  <c r="R62"/>
  <c r="D62"/>
  <c r="N62"/>
  <c r="M54"/>
  <c r="L54"/>
  <c r="L47"/>
  <c r="K54"/>
  <c r="J54"/>
  <c r="I54"/>
  <c r="H54"/>
  <c r="G54"/>
  <c r="S54"/>
  <c r="F54"/>
  <c r="E54"/>
  <c r="D54"/>
  <c r="O53"/>
  <c r="Q53"/>
  <c r="N53"/>
  <c r="E52"/>
  <c r="R52"/>
  <c r="D52"/>
  <c r="N52"/>
  <c r="M48"/>
  <c r="L48"/>
  <c r="K48"/>
  <c r="K47"/>
  <c r="J48"/>
  <c r="J47"/>
  <c r="I48"/>
  <c r="H48"/>
  <c r="G48"/>
  <c r="F48"/>
  <c r="F47"/>
  <c r="E48"/>
  <c r="D48"/>
  <c r="N48"/>
  <c r="N37"/>
  <c r="P37"/>
  <c r="O36"/>
  <c r="N36"/>
  <c r="N35"/>
  <c r="M35"/>
  <c r="L35"/>
  <c r="K35"/>
  <c r="O35"/>
  <c r="D35"/>
  <c r="M32"/>
  <c r="M13"/>
  <c r="L32"/>
  <c r="L13"/>
  <c r="N13"/>
  <c r="K32"/>
  <c r="K31"/>
  <c r="J32"/>
  <c r="J31"/>
  <c r="I32"/>
  <c r="I31"/>
  <c r="H32"/>
  <c r="H31"/>
  <c r="G32"/>
  <c r="G31"/>
  <c r="F32"/>
  <c r="F31"/>
  <c r="E32"/>
  <c r="E13"/>
  <c r="R13"/>
  <c r="E31"/>
  <c r="R31"/>
  <c r="D32"/>
  <c r="M28"/>
  <c r="O28"/>
  <c r="Q28"/>
  <c r="L28"/>
  <c r="K28"/>
  <c r="J28"/>
  <c r="J16"/>
  <c r="J9"/>
  <c r="J8"/>
  <c r="I28"/>
  <c r="H28"/>
  <c r="G28"/>
  <c r="F28"/>
  <c r="E28"/>
  <c r="D28"/>
  <c r="R28"/>
  <c r="R72"/>
  <c r="R71"/>
  <c r="R70"/>
  <c r="R69"/>
  <c r="R68"/>
  <c r="S61"/>
  <c r="S60"/>
  <c r="S59"/>
  <c r="S58"/>
  <c r="S57"/>
  <c r="S56"/>
  <c r="S55"/>
  <c r="R34" i="1"/>
  <c r="I56"/>
  <c r="M36"/>
  <c r="L36"/>
  <c r="L16"/>
  <c r="K36"/>
  <c r="K16"/>
  <c r="J36"/>
  <c r="J16"/>
  <c r="I36"/>
  <c r="I16"/>
  <c r="H36"/>
  <c r="H16"/>
  <c r="G36"/>
  <c r="F36"/>
  <c r="F16"/>
  <c r="E36"/>
  <c r="L32"/>
  <c r="N32"/>
  <c r="K32"/>
  <c r="J32"/>
  <c r="I32"/>
  <c r="H32"/>
  <c r="G32"/>
  <c r="F32"/>
  <c r="E32"/>
  <c r="J26"/>
  <c r="I26"/>
  <c r="H26"/>
  <c r="H20"/>
  <c r="H12"/>
  <c r="H11"/>
  <c r="G26"/>
  <c r="G20"/>
  <c r="F26"/>
  <c r="F20"/>
  <c r="E26"/>
  <c r="E42"/>
  <c r="E44"/>
  <c r="L26"/>
  <c r="L42"/>
  <c r="L39"/>
  <c r="K26"/>
  <c r="K20"/>
  <c r="K12"/>
  <c r="K11"/>
  <c r="K39"/>
  <c r="O39"/>
  <c r="G16"/>
  <c r="D36"/>
  <c r="D16"/>
  <c r="D32"/>
  <c r="D26"/>
  <c r="J13" i="3"/>
  <c r="G50" i="1"/>
  <c r="G56"/>
  <c r="G49"/>
  <c r="G64"/>
  <c r="G68"/>
  <c r="S68"/>
  <c r="S33"/>
  <c r="E50"/>
  <c r="R50"/>
  <c r="I50"/>
  <c r="I49"/>
  <c r="I48"/>
  <c r="K50"/>
  <c r="M50"/>
  <c r="M49"/>
  <c r="E54"/>
  <c r="O54"/>
  <c r="E56"/>
  <c r="K56"/>
  <c r="M56"/>
  <c r="E64"/>
  <c r="O64"/>
  <c r="I64"/>
  <c r="K64"/>
  <c r="K49"/>
  <c r="M64"/>
  <c r="D50"/>
  <c r="F50"/>
  <c r="F49"/>
  <c r="H50"/>
  <c r="H49"/>
  <c r="J50"/>
  <c r="L50"/>
  <c r="L49"/>
  <c r="F56"/>
  <c r="H56"/>
  <c r="J56"/>
  <c r="J49"/>
  <c r="J48"/>
  <c r="L56"/>
  <c r="D54"/>
  <c r="N54"/>
  <c r="D64"/>
  <c r="D49"/>
  <c r="F64"/>
  <c r="H64"/>
  <c r="J64"/>
  <c r="L64"/>
  <c r="E68"/>
  <c r="E67"/>
  <c r="E17"/>
  <c r="I68"/>
  <c r="I67"/>
  <c r="K68"/>
  <c r="K67"/>
  <c r="M68"/>
  <c r="M67"/>
  <c r="M75"/>
  <c r="D68"/>
  <c r="D67"/>
  <c r="F68"/>
  <c r="H68"/>
  <c r="H67"/>
  <c r="J68"/>
  <c r="J67"/>
  <c r="L68"/>
  <c r="L67"/>
  <c r="M32"/>
  <c r="O32"/>
  <c r="Q32"/>
  <c r="M26"/>
  <c r="O26"/>
  <c r="O38"/>
  <c r="O37"/>
  <c r="O36"/>
  <c r="N37"/>
  <c r="P37"/>
  <c r="N38"/>
  <c r="S63"/>
  <c r="N40"/>
  <c r="N39"/>
  <c r="M39"/>
  <c r="P17"/>
  <c r="O17"/>
  <c r="Q17"/>
  <c r="N17"/>
  <c r="M17"/>
  <c r="L17"/>
  <c r="M16"/>
  <c r="M13"/>
  <c r="L13"/>
  <c r="K13"/>
  <c r="J13"/>
  <c r="I13"/>
  <c r="H13"/>
  <c r="N74"/>
  <c r="P74"/>
  <c r="O74"/>
  <c r="Q74"/>
  <c r="N73"/>
  <c r="O73"/>
  <c r="Q73"/>
  <c r="N72"/>
  <c r="P72"/>
  <c r="O72"/>
  <c r="N71"/>
  <c r="O71"/>
  <c r="Q71"/>
  <c r="N70"/>
  <c r="O70"/>
  <c r="Q70"/>
  <c r="P70"/>
  <c r="N69"/>
  <c r="O69"/>
  <c r="P69"/>
  <c r="N66"/>
  <c r="P66"/>
  <c r="O66"/>
  <c r="N65"/>
  <c r="P65"/>
  <c r="O65"/>
  <c r="O63"/>
  <c r="N63"/>
  <c r="Q63"/>
  <c r="O62"/>
  <c r="Q62"/>
  <c r="N62"/>
  <c r="P62"/>
  <c r="O61"/>
  <c r="N61"/>
  <c r="Q61"/>
  <c r="O60"/>
  <c r="Q60"/>
  <c r="N60"/>
  <c r="P60"/>
  <c r="O59"/>
  <c r="N59"/>
  <c r="P59"/>
  <c r="O58"/>
  <c r="N58"/>
  <c r="P58"/>
  <c r="O57"/>
  <c r="Q57"/>
  <c r="N57"/>
  <c r="O53"/>
  <c r="N53"/>
  <c r="P53"/>
  <c r="O52"/>
  <c r="N52"/>
  <c r="P52"/>
  <c r="O51"/>
  <c r="N51"/>
  <c r="P51"/>
  <c r="N34"/>
  <c r="P34"/>
  <c r="N33"/>
  <c r="P33"/>
  <c r="N31"/>
  <c r="N30"/>
  <c r="N29"/>
  <c r="N28"/>
  <c r="Q28"/>
  <c r="N25"/>
  <c r="P25"/>
  <c r="N24"/>
  <c r="N23"/>
  <c r="P23"/>
  <c r="N22"/>
  <c r="P22"/>
  <c r="F13" i="3"/>
  <c r="K13"/>
  <c r="G13"/>
  <c r="N12"/>
  <c r="P12"/>
  <c r="O12"/>
  <c r="N11"/>
  <c r="P11"/>
  <c r="O11"/>
  <c r="R31" i="1"/>
  <c r="O31"/>
  <c r="Q31"/>
  <c r="R30"/>
  <c r="O30"/>
  <c r="Q30"/>
  <c r="R29"/>
  <c r="O29"/>
  <c r="Q29"/>
  <c r="R28"/>
  <c r="O28"/>
  <c r="O40"/>
  <c r="O34"/>
  <c r="O33"/>
  <c r="O25"/>
  <c r="O24"/>
  <c r="O23"/>
  <c r="Q23"/>
  <c r="O22"/>
  <c r="R38"/>
  <c r="R37"/>
  <c r="M35"/>
  <c r="L35"/>
  <c r="K35"/>
  <c r="G35"/>
  <c r="F35"/>
  <c r="N41"/>
  <c r="R53" i="3"/>
  <c r="S62" i="1"/>
  <c r="S61"/>
  <c r="S60"/>
  <c r="S59"/>
  <c r="S58"/>
  <c r="S57"/>
  <c r="S51"/>
  <c r="N55"/>
  <c r="P55"/>
  <c r="O55"/>
  <c r="P41"/>
  <c r="R63"/>
  <c r="R74"/>
  <c r="R73"/>
  <c r="R72"/>
  <c r="R71"/>
  <c r="R70"/>
  <c r="R66"/>
  <c r="R65"/>
  <c r="R62"/>
  <c r="R61"/>
  <c r="R60"/>
  <c r="R59"/>
  <c r="R58"/>
  <c r="R57"/>
  <c r="R55"/>
  <c r="R53"/>
  <c r="R52"/>
  <c r="R51"/>
  <c r="R33"/>
  <c r="R25"/>
  <c r="R24"/>
  <c r="R23"/>
  <c r="R22"/>
  <c r="J35"/>
  <c r="D13" i="3"/>
  <c r="H47"/>
  <c r="H10"/>
  <c r="N66"/>
  <c r="P66"/>
  <c r="J20" i="1"/>
  <c r="J12"/>
  <c r="J11"/>
  <c r="E16"/>
  <c r="R16"/>
  <c r="S32"/>
  <c r="G67"/>
  <c r="E35"/>
  <c r="R35"/>
  <c r="Q24"/>
  <c r="I20"/>
  <c r="I12"/>
  <c r="K42"/>
  <c r="K44"/>
  <c r="E65" i="3"/>
  <c r="E14"/>
  <c r="O48"/>
  <c r="R32"/>
  <c r="I13"/>
  <c r="D31"/>
  <c r="L31"/>
  <c r="M31"/>
  <c r="H13"/>
  <c r="M38"/>
  <c r="M16"/>
  <c r="M9"/>
  <c r="H38"/>
  <c r="N22"/>
  <c r="L16"/>
  <c r="L9"/>
  <c r="L38"/>
  <c r="L40"/>
  <c r="E16"/>
  <c r="E9"/>
  <c r="E38"/>
  <c r="E40"/>
  <c r="O56" i="1"/>
  <c r="Q56"/>
  <c r="O50"/>
  <c r="Q50"/>
  <c r="G17"/>
  <c r="F67"/>
  <c r="S67"/>
  <c r="P73"/>
  <c r="Q72"/>
  <c r="P61"/>
  <c r="S50"/>
  <c r="O68"/>
  <c r="Q68"/>
  <c r="R64"/>
  <c r="Q59"/>
  <c r="R56"/>
  <c r="P57"/>
  <c r="E49"/>
  <c r="E48"/>
  <c r="N64"/>
  <c r="Q51"/>
  <c r="N50"/>
  <c r="P50"/>
  <c r="P29"/>
  <c r="R32"/>
  <c r="P24"/>
  <c r="R21"/>
  <c r="Q22"/>
  <c r="F17"/>
  <c r="S17"/>
  <c r="F48"/>
  <c r="F13"/>
  <c r="P64"/>
  <c r="Q64"/>
  <c r="N13"/>
  <c r="G12"/>
  <c r="G75"/>
  <c r="G48"/>
  <c r="G13"/>
  <c r="S13"/>
  <c r="S49"/>
  <c r="D35"/>
  <c r="Q38"/>
  <c r="P28"/>
  <c r="N68"/>
  <c r="S56"/>
  <c r="N56"/>
  <c r="P56"/>
  <c r="R54"/>
  <c r="Q25"/>
  <c r="I35"/>
  <c r="P30"/>
  <c r="N36"/>
  <c r="Q58"/>
  <c r="M20"/>
  <c r="M12"/>
  <c r="M11"/>
  <c r="Q52"/>
  <c r="Q37"/>
  <c r="E13"/>
  <c r="P38"/>
  <c r="Q66"/>
  <c r="H35"/>
  <c r="M42"/>
  <c r="D20"/>
  <c r="D12"/>
  <c r="D11"/>
  <c r="Q55"/>
  <c r="P63"/>
  <c r="N26"/>
  <c r="I42"/>
  <c r="I44"/>
  <c r="R36"/>
  <c r="I11"/>
  <c r="I10"/>
  <c r="G42"/>
  <c r="G44"/>
  <c r="R68"/>
  <c r="L20"/>
  <c r="L12"/>
  <c r="L11"/>
  <c r="P71"/>
  <c r="Q69" i="3"/>
  <c r="H17" i="1"/>
  <c r="P68"/>
  <c r="P72" i="3"/>
  <c r="P20"/>
  <c r="P50"/>
  <c r="P55"/>
  <c r="P58"/>
  <c r="P53"/>
  <c r="P63"/>
  <c r="P59"/>
  <c r="Q61"/>
  <c r="Q19"/>
  <c r="Q57"/>
  <c r="P64"/>
  <c r="P21"/>
  <c r="P51"/>
  <c r="P68"/>
  <c r="P70"/>
  <c r="P60"/>
  <c r="I65"/>
  <c r="R66"/>
  <c r="O62"/>
  <c r="Q64"/>
  <c r="Q59"/>
  <c r="I47"/>
  <c r="I10"/>
  <c r="Q60"/>
  <c r="O54"/>
  <c r="R54"/>
  <c r="D47"/>
  <c r="G47"/>
  <c r="G46"/>
  <c r="M47"/>
  <c r="M10"/>
  <c r="N54"/>
  <c r="D10"/>
  <c r="E47"/>
  <c r="R47"/>
  <c r="R10"/>
  <c r="O52"/>
  <c r="O47"/>
  <c r="G73"/>
  <c r="G10"/>
  <c r="R48"/>
  <c r="S48"/>
  <c r="O31"/>
  <c r="N32"/>
  <c r="N31"/>
  <c r="Q33"/>
  <c r="Q34"/>
  <c r="G38"/>
  <c r="G40"/>
  <c r="P34"/>
  <c r="J38"/>
  <c r="N28"/>
  <c r="P28"/>
  <c r="I38"/>
  <c r="I40"/>
  <c r="F38"/>
  <c r="H42" i="1"/>
  <c r="P31"/>
  <c r="R26"/>
  <c r="E20"/>
  <c r="E12"/>
  <c r="D42"/>
  <c r="F16" i="3"/>
  <c r="F9"/>
  <c r="F8"/>
  <c r="K16"/>
  <c r="K9"/>
  <c r="K8"/>
  <c r="Q24"/>
  <c r="P26"/>
  <c r="K38"/>
  <c r="K40"/>
  <c r="G16"/>
  <c r="I16"/>
  <c r="I9"/>
  <c r="I8"/>
  <c r="I7"/>
  <c r="H16"/>
  <c r="H9"/>
  <c r="H8"/>
  <c r="D38"/>
  <c r="O17"/>
  <c r="D16"/>
  <c r="D9"/>
  <c r="D8"/>
  <c r="N35" i="1"/>
  <c r="N16"/>
  <c r="G11"/>
  <c r="S48"/>
  <c r="I46" i="3"/>
  <c r="P54"/>
  <c r="Q54"/>
  <c r="R16"/>
  <c r="R20" i="1"/>
  <c r="G9" i="3"/>
  <c r="G8"/>
  <c r="S16"/>
  <c r="Q31"/>
  <c r="P31"/>
  <c r="O16" i="1"/>
  <c r="Q16"/>
  <c r="Q36"/>
  <c r="O35"/>
  <c r="Q35"/>
  <c r="P36"/>
  <c r="P16"/>
  <c r="Q62" i="3"/>
  <c r="P62"/>
  <c r="M73"/>
  <c r="M14"/>
  <c r="P21" i="1"/>
  <c r="N20"/>
  <c r="N12"/>
  <c r="N11"/>
  <c r="N42"/>
  <c r="L8" i="3"/>
  <c r="N9"/>
  <c r="L75" i="1"/>
  <c r="L48"/>
  <c r="P48" i="3"/>
  <c r="N47"/>
  <c r="Q48"/>
  <c r="S65"/>
  <c r="F14"/>
  <c r="F73"/>
  <c r="P22"/>
  <c r="Q22"/>
  <c r="O38"/>
  <c r="O16"/>
  <c r="K10" i="1"/>
  <c r="K7" i="3"/>
  <c r="M48" i="1"/>
  <c r="O13" i="3"/>
  <c r="Q13"/>
  <c r="K48" i="1"/>
  <c r="K17"/>
  <c r="K75"/>
  <c r="Q47" i="3"/>
  <c r="Q10"/>
  <c r="O9"/>
  <c r="Q9"/>
  <c r="M8"/>
  <c r="O42" i="1"/>
  <c r="P26"/>
  <c r="O20"/>
  <c r="Q26"/>
  <c r="J75"/>
  <c r="J17"/>
  <c r="D75"/>
  <c r="D17"/>
  <c r="R17"/>
  <c r="N67"/>
  <c r="R67"/>
  <c r="P54"/>
  <c r="P13"/>
  <c r="O13"/>
  <c r="Q13"/>
  <c r="Q54"/>
  <c r="K10" i="3"/>
  <c r="K46"/>
  <c r="L10"/>
  <c r="N10"/>
  <c r="L46"/>
  <c r="L73"/>
  <c r="H46"/>
  <c r="H7"/>
  <c r="H14"/>
  <c r="N14"/>
  <c r="H73"/>
  <c r="K14"/>
  <c r="K73"/>
  <c r="S10"/>
  <c r="O10"/>
  <c r="O65"/>
  <c r="R48" i="1"/>
  <c r="P32"/>
  <c r="S14" i="3"/>
  <c r="Q21" i="1"/>
  <c r="S8" i="3"/>
  <c r="G7"/>
  <c r="E11" i="1"/>
  <c r="R12"/>
  <c r="D48"/>
  <c r="R49"/>
  <c r="D13"/>
  <c r="R13"/>
  <c r="E8" i="3"/>
  <c r="R9"/>
  <c r="O67" i="1"/>
  <c r="I75"/>
  <c r="I17"/>
  <c r="H48"/>
  <c r="H75"/>
  <c r="F12"/>
  <c r="F11"/>
  <c r="S11"/>
  <c r="S20"/>
  <c r="F10" i="3"/>
  <c r="F46"/>
  <c r="F7"/>
  <c r="S47"/>
  <c r="J10"/>
  <c r="J73"/>
  <c r="J46"/>
  <c r="J7"/>
  <c r="P52"/>
  <c r="Q52"/>
  <c r="D14"/>
  <c r="R14"/>
  <c r="N65"/>
  <c r="D73"/>
  <c r="D46"/>
  <c r="G10" i="1"/>
  <c r="E46" i="3"/>
  <c r="R46"/>
  <c r="S9"/>
  <c r="P32"/>
  <c r="I73"/>
  <c r="Q32"/>
  <c r="E10"/>
  <c r="E73"/>
  <c r="R65"/>
  <c r="R73"/>
  <c r="I14"/>
  <c r="F75" i="1"/>
  <c r="O49"/>
  <c r="F42"/>
  <c r="J42"/>
  <c r="Q56" i="3"/>
  <c r="M46"/>
  <c r="E75" i="1"/>
  <c r="Q65"/>
  <c r="Q53"/>
  <c r="N17" i="3"/>
  <c r="N49" i="1"/>
  <c r="P14" i="3"/>
  <c r="N16"/>
  <c r="P16"/>
  <c r="P17"/>
  <c r="P38"/>
  <c r="Q17"/>
  <c r="N38"/>
  <c r="R8"/>
  <c r="E7"/>
  <c r="Q65"/>
  <c r="Q73"/>
  <c r="O73"/>
  <c r="N8"/>
  <c r="L7"/>
  <c r="S73"/>
  <c r="O46"/>
  <c r="Q46"/>
  <c r="P47"/>
  <c r="O14"/>
  <c r="Q14"/>
  <c r="E10" i="1"/>
  <c r="O10"/>
  <c r="R11"/>
  <c r="N75"/>
  <c r="P67"/>
  <c r="N48"/>
  <c r="P49"/>
  <c r="P48"/>
  <c r="O48"/>
  <c r="Q49"/>
  <c r="O12"/>
  <c r="Q20"/>
  <c r="P20"/>
  <c r="P12"/>
  <c r="P11"/>
  <c r="P42"/>
  <c r="S46" i="3"/>
  <c r="P35" i="1"/>
  <c r="Q16" i="3"/>
  <c r="N46"/>
  <c r="P9"/>
  <c r="P65"/>
  <c r="P73"/>
  <c r="N73"/>
  <c r="O75" i="1"/>
  <c r="Q67"/>
  <c r="O8" i="3"/>
  <c r="M7"/>
  <c r="P13"/>
  <c r="S12" i="1"/>
  <c r="P10" i="3"/>
  <c r="Q12" i="1"/>
  <c r="O11"/>
  <c r="Q11"/>
  <c r="N7" i="3"/>
  <c r="P8"/>
  <c r="Q48" i="1"/>
  <c r="O7" i="3"/>
  <c r="Q8"/>
  <c r="P46"/>
  <c r="P75" i="1"/>
</calcChain>
</file>

<file path=xl/sharedStrings.xml><?xml version="1.0" encoding="utf-8"?>
<sst xmlns="http://schemas.openxmlformats.org/spreadsheetml/2006/main" count="267" uniqueCount="183">
  <si>
    <t>TEKOVNO OPERATIVEN BILANS:</t>
  </si>
  <si>
    <t xml:space="preserve">VKUPNI TEKOVNO OPERATIVNI PRIHODI </t>
  </si>
  <si>
    <t>KAPITALEN BILANS:</t>
  </si>
  <si>
    <t>VKUPNI KAPITALNI PRIHODI</t>
  </si>
  <si>
    <t xml:space="preserve">VKUPNI KAPITALNI RASHODI </t>
  </si>
  <si>
    <t xml:space="preserve"> DANO^NI PRIHODI</t>
  </si>
  <si>
    <t>711</t>
  </si>
  <si>
    <t xml:space="preserve"> Danok od dohod, od dobivka i od kapitalni dobivki</t>
  </si>
  <si>
    <t>713</t>
  </si>
  <si>
    <t xml:space="preserve"> Danoci na imot</t>
  </si>
  <si>
    <t>717</t>
  </si>
  <si>
    <t xml:space="preserve"> Danoci na specifi~ni uslugi;</t>
  </si>
  <si>
    <t>718</t>
  </si>
  <si>
    <t xml:space="preserve"> Taksi za koristewe ili dozvoli za vr{ewe na dejnost;</t>
  </si>
  <si>
    <t xml:space="preserve"> NEDANO^NI PRIHODI</t>
  </si>
  <si>
    <t>721</t>
  </si>
  <si>
    <t xml:space="preserve"> Pretpriema~ki prihod i prihod od imot;</t>
  </si>
  <si>
    <t>722</t>
  </si>
  <si>
    <t>723</t>
  </si>
  <si>
    <t>724</t>
  </si>
  <si>
    <t xml:space="preserve"> Drugi Vladini uslugi</t>
  </si>
  <si>
    <t>725</t>
  </si>
  <si>
    <t xml:space="preserve"> Drugi nedano~ni prihodi</t>
  </si>
  <si>
    <t xml:space="preserve"> TRANSFERI I DONACII</t>
  </si>
  <si>
    <t>741</t>
  </si>
  <si>
    <t xml:space="preserve"> Transferi od drugi nivoa na vlast</t>
  </si>
  <si>
    <t>742</t>
  </si>
  <si>
    <t xml:space="preserve"> Donacii od stranstvo</t>
  </si>
  <si>
    <t xml:space="preserve"> KAPITALNI PRIHODI</t>
  </si>
  <si>
    <t>731</t>
  </si>
  <si>
    <t xml:space="preserve"> Proda`ba na kapitalni sredstva</t>
  </si>
  <si>
    <t>733</t>
  </si>
  <si>
    <t xml:space="preserve"> Proda`ba na zemji{te i nematerijalni vlo`uvawa</t>
  </si>
  <si>
    <t>743</t>
  </si>
  <si>
    <t xml:space="preserve"> Kapitalni donacii</t>
  </si>
  <si>
    <t xml:space="preserve">VKUPNI TEKOVNO OPERATIVNI RASHODI: </t>
  </si>
  <si>
    <t>PLATI, NAEMNINI I NADOMESTOCI ZA VRABOTENITE</t>
  </si>
  <si>
    <t>Osnovni plati i nadomestoci</t>
  </si>
  <si>
    <t>Pridonesi za socijalno osiguruvawe od rabotodava~ite</t>
  </si>
  <si>
    <t>REZERVI I NEDEFINIRANI RASHODI</t>
  </si>
  <si>
    <t xml:space="preserve">Tekovni rezervi (raznovidni rashodi) </t>
  </si>
  <si>
    <t>STOKI I USLUGI</t>
  </si>
  <si>
    <t>Patni i dnevni rashodi</t>
  </si>
  <si>
    <t>Komunalni uslugi,greewe, komunikacija i transport</t>
  </si>
  <si>
    <t>Popravki i tekovno odr`uvawe</t>
  </si>
  <si>
    <t>Dogovorni uslugi</t>
  </si>
  <si>
    <t>Drugi tekovni rashodi</t>
  </si>
  <si>
    <t>SUBVENCII I TRANSFERI</t>
  </si>
  <si>
    <t>Transferi do nevladini organizacii</t>
  </si>
  <si>
    <t>Razni transferi</t>
  </si>
  <si>
    <t>KAPITALNI RASHODI</t>
  </si>
  <si>
    <t>Grade`ni objekti</t>
  </si>
  <si>
    <t>Drugi grade`ni objekti</t>
  </si>
  <si>
    <t xml:space="preserve">Kupuvawe na mebel, oprema, vozila i ma{ini  </t>
  </si>
  <si>
    <t xml:space="preserve">VKUPNI KAPITALNI  RASHODI: </t>
  </si>
  <si>
    <t xml:space="preserve">                       VKUPNI KAPITALNI PRIHODI:</t>
  </si>
  <si>
    <t xml:space="preserve">                       VKUPNI TEKOVNO OPERATIVNI PRIHODI:</t>
  </si>
  <si>
    <t xml:space="preserve">Plan   </t>
  </si>
  <si>
    <t xml:space="preserve">Realizirano     </t>
  </si>
  <si>
    <t xml:space="preserve">Plan    </t>
  </si>
  <si>
    <t xml:space="preserve">Realizirano    </t>
  </si>
  <si>
    <t xml:space="preserve">Realizirano   </t>
  </si>
  <si>
    <t xml:space="preserve">VKUPNI TEKOVNO OPERATIVNI RASHODI </t>
  </si>
  <si>
    <t>%</t>
  </si>
  <si>
    <t xml:space="preserve"> </t>
  </si>
  <si>
    <t>Nadomestoci</t>
  </si>
  <si>
    <t>Priv.vrabotu</t>
  </si>
  <si>
    <t xml:space="preserve">Kupuvawe na oprema </t>
  </si>
  <si>
    <t xml:space="preserve">                                                          (ден,месец,година)</t>
  </si>
  <si>
    <t xml:space="preserve">                                                                                       (ден, месец, година)</t>
  </si>
  <si>
    <t>Obrazec  K1</t>
  </si>
  <si>
    <t>Општина  DEBAR</t>
  </si>
  <si>
    <t>Купување на возила</t>
  </si>
  <si>
    <t>Вложувања и нефинансиски средства</t>
  </si>
  <si>
    <t>Formulari   K1</t>
  </si>
  <si>
    <t xml:space="preserve">Mbetja per tu realizua </t>
  </si>
  <si>
    <t>Plan</t>
  </si>
  <si>
    <t>Realizim</t>
  </si>
  <si>
    <t xml:space="preserve">Gjithsej te  hyrat rrjedhese  operative </t>
  </si>
  <si>
    <t xml:space="preserve">Gjithsej shpenzimet  rrjedhese  operative </t>
  </si>
  <si>
    <t>Gjithsej te  hyrat kapitale</t>
  </si>
  <si>
    <t xml:space="preserve">Gjithsej shpenzimet  kapitale </t>
  </si>
  <si>
    <t>Te hyrat tatimore</t>
  </si>
  <si>
    <t xml:space="preserve">Tatim nga fitimi ,dhe fitimi kapital </t>
  </si>
  <si>
    <t>Tatime ne pasuri</t>
  </si>
  <si>
    <t>Tatime (taksa ) per sherbime specifike</t>
  </si>
  <si>
    <t xml:space="preserve">Taksa per shfritezimin ose leje per  veprimtari </t>
  </si>
  <si>
    <t xml:space="preserve">Te hyra jo tatimore </t>
  </si>
  <si>
    <t>Taksa dhe kompenzime</t>
  </si>
  <si>
    <t>Taksa administrative dhe kompenzime</t>
  </si>
  <si>
    <t>Sherbime tjera qeveritare</t>
  </si>
  <si>
    <t xml:space="preserve">Te hyra tjera jotatimore </t>
  </si>
  <si>
    <t xml:space="preserve">Transfere dhe donacione </t>
  </si>
  <si>
    <t xml:space="preserve">Transfe nga nivele tjera qeveritar </t>
  </si>
  <si>
    <t xml:space="preserve">Donacione te jashtme </t>
  </si>
  <si>
    <t>Te hyra kapitale</t>
  </si>
  <si>
    <t xml:space="preserve">Shitja e mjeteve kapitale </t>
  </si>
  <si>
    <t xml:space="preserve">Shitja e  tokes dhe inves jo materiale </t>
  </si>
  <si>
    <t xml:space="preserve">Transfe kapitaler </t>
  </si>
  <si>
    <t xml:space="preserve">Rroga ,kompenzime </t>
  </si>
  <si>
    <t xml:space="preserve">Rrogat themelore </t>
  </si>
  <si>
    <t xml:space="preserve">Kontribute per sigurime  sociale </t>
  </si>
  <si>
    <t>Kompenzime</t>
  </si>
  <si>
    <t xml:space="preserve">Rezervat dhe shpenzimet e padefinuara </t>
  </si>
  <si>
    <t>Rezervat vijuese  (shpenzime te ndrishme  1 %)</t>
  </si>
  <si>
    <t>Mallra dhe sherbime</t>
  </si>
  <si>
    <t>Shpenzime rrugore dhe ditore (meditje)</t>
  </si>
  <si>
    <t xml:space="preserve">Sherbime komunale nxemje komunikacion transport </t>
  </si>
  <si>
    <t xml:space="preserve">Inventari I imet vegla dhe materiale tjera </t>
  </si>
  <si>
    <t>Riparimi dhe mirmbajtje rrjedhse</t>
  </si>
  <si>
    <t xml:space="preserve">Sherbimete kontraktuara </t>
  </si>
  <si>
    <t>Shpenzime tjera rrjedhse</t>
  </si>
  <si>
    <t>Punesime te perakohshme</t>
  </si>
  <si>
    <t>Subvencione dhe transfere</t>
  </si>
  <si>
    <t xml:space="preserve">Transfere ornizatave jo qeveritare </t>
  </si>
  <si>
    <t xml:space="preserve">Transfere te ndryshme </t>
  </si>
  <si>
    <t>Shpenzime kapitale</t>
  </si>
  <si>
    <t>Blerje e paisjeve dhe maqinerive</t>
  </si>
  <si>
    <t xml:space="preserve">Ndrtimi I objekteve </t>
  </si>
  <si>
    <t xml:space="preserve">Objekte tjera ndrtimore </t>
  </si>
  <si>
    <t xml:space="preserve">Blerje  te  mobileris .inventarit maqinqinave </t>
  </si>
  <si>
    <t xml:space="preserve">Mjete  tjera te padefinuara </t>
  </si>
  <si>
    <t xml:space="preserve">Blerja e automjeteve </t>
  </si>
  <si>
    <t>Bilanci  rrjedhes  operativ</t>
  </si>
  <si>
    <t xml:space="preserve">Billanci kapital </t>
  </si>
  <si>
    <t>bilanci i te  hyrave</t>
  </si>
  <si>
    <t>bilanci i shpenzimeve</t>
  </si>
  <si>
    <t>% BUX</t>
  </si>
  <si>
    <t xml:space="preserve">  %   </t>
  </si>
  <si>
    <t>Lice za kontakt</t>
  </si>
  <si>
    <t>Овластено лице (печат и потпис):</t>
  </si>
  <si>
    <t>Ime i prezime i tel.broj                                                           ]azim    ]ormemeti  046-831-196 mob 071332960</t>
  </si>
  <si>
    <t>VKUPNO</t>
  </si>
  <si>
    <t xml:space="preserve">% </t>
  </si>
  <si>
    <t>Ostanato za realizacija do kraj na 2016 godina</t>
  </si>
  <si>
    <t>Realiz</t>
  </si>
  <si>
    <t>don</t>
  </si>
  <si>
    <t>bux</t>
  </si>
  <si>
    <t>kos</t>
  </si>
  <si>
    <t>tot</t>
  </si>
  <si>
    <t xml:space="preserve">Realiz    </t>
  </si>
  <si>
    <t>SE</t>
  </si>
  <si>
    <t>Ostanato za realizacija do kraj na  godina</t>
  </si>
  <si>
    <t>Transferi od drugi nivoa na vlast</t>
  </si>
  <si>
    <t xml:space="preserve">Te hyra nga prona </t>
  </si>
  <si>
    <t xml:space="preserve">TOTAL TE HYRAT  KAPITALE </t>
  </si>
  <si>
    <t>Transfe nga nivele tjera qeveritar</t>
  </si>
  <si>
    <t>Zbirni prihodi i rashodi -  Kvartal K-1</t>
  </si>
  <si>
    <t>gjithsej</t>
  </si>
  <si>
    <t xml:space="preserve">Ovlasteno lice (pe~at i potpis): </t>
  </si>
  <si>
    <t xml:space="preserve"> Глоби, судски и административни такси</t>
  </si>
  <si>
    <t xml:space="preserve"> Тaksi i nadomestoci</t>
  </si>
  <si>
    <t>Материјали и ситен инвентар</t>
  </si>
  <si>
    <t>doT</t>
  </si>
  <si>
    <t xml:space="preserve">Krediti za 201 godina </t>
  </si>
  <si>
    <t xml:space="preserve">Kvartalen izve{taj za izvr{uvaweto na buxetot za op{tina DEBAR za izve{tajniot period (kumulativno) za kvartal K1  od 01,01,2021_  godina do 31,03,2021godina </t>
  </si>
  <si>
    <t xml:space="preserve">  mob   071332960</t>
  </si>
  <si>
    <t xml:space="preserve">Ime i prezime i tel.broj                                                           ]azim    ]ormemeti   tel  046-831-196  </t>
  </si>
  <si>
    <t xml:space="preserve">Izve{taen period : od_01,01,2022 Godina do 31,03,20122godina                        </t>
  </si>
  <si>
    <t xml:space="preserve">Buxet za  2022godina </t>
  </si>
  <si>
    <t xml:space="preserve">Namenska dotacija za2022 godina </t>
  </si>
  <si>
    <t>Samofinansira~ki aktivnosti za2022godina</t>
  </si>
  <si>
    <t>Donacii za 2022godina</t>
  </si>
  <si>
    <t xml:space="preserve">Koslidiran  Buxet za  2022godina </t>
  </si>
  <si>
    <t>SAL 31,03,2022</t>
  </si>
  <si>
    <t>Raporti  kuartali 1 per  realizimin e Buxhetit  Komuna  DIBER  per vitin 2022</t>
  </si>
  <si>
    <t xml:space="preserve">Periudha raportuese :prej  od_01,01,2022deri me 31,03,2022                </t>
  </si>
  <si>
    <t>Data e perpilimit te raportit  14, :04,2022</t>
  </si>
  <si>
    <t>TEPRICA E TË HYRAVE (SALDO 31,03,2022</t>
  </si>
  <si>
    <t>hyrat  2022</t>
  </si>
  <si>
    <t>gjithsej kuartali 1 2022</t>
  </si>
  <si>
    <t>Gjithsej shpenzimet   K1 2022</t>
  </si>
  <si>
    <t>Buxheti  themelor   viti  2022</t>
  </si>
  <si>
    <t>Dotacionet  e qellimta     viti  2022</t>
  </si>
  <si>
    <t>Aktivitete vetfinasuese  viti  2022</t>
  </si>
  <si>
    <t>Donacine   viti  2022</t>
  </si>
  <si>
    <t>Krediti  viti  2022</t>
  </si>
  <si>
    <t>Gjithsej   viti  2022</t>
  </si>
  <si>
    <t>deri  ne fund te  viti  2022</t>
  </si>
  <si>
    <t>mjete finasiar shfritezuara nga  S* 2021</t>
  </si>
  <si>
    <t>koristeni finansiski sredstva od  s*2021</t>
  </si>
  <si>
    <t>prihodi  od 2022godina</t>
  </si>
  <si>
    <t>Datum na podnesuvawe na izve{tajot:14,04,2022  godina,</t>
  </si>
</sst>
</file>

<file path=xl/styles.xml><?xml version="1.0" encoding="utf-8"?>
<styleSheet xmlns="http://schemas.openxmlformats.org/spreadsheetml/2006/main">
  <numFmts count="3">
    <numFmt numFmtId="188" formatCode="00"/>
    <numFmt numFmtId="189" formatCode="000"/>
    <numFmt numFmtId="198" formatCode="#,##0&quot;   &quot;"/>
  </numFmts>
  <fonts count="69">
    <font>
      <sz val="10"/>
      <name val="MAC C Times"/>
      <charset val="204"/>
    </font>
    <font>
      <sz val="10"/>
      <name val="Arial"/>
      <family val="2"/>
      <charset val="204"/>
    </font>
    <font>
      <sz val="9"/>
      <color indexed="8"/>
      <name val="MAC C Swiss"/>
      <family val="2"/>
    </font>
    <font>
      <sz val="8"/>
      <color indexed="8"/>
      <name val="MAC C Swiss"/>
      <family val="2"/>
    </font>
    <font>
      <b/>
      <sz val="8"/>
      <name val="MAC C Swiss"/>
      <family val="2"/>
    </font>
    <font>
      <sz val="8"/>
      <name val="MAC C Times"/>
      <family val="1"/>
    </font>
    <font>
      <sz val="8"/>
      <color indexed="8"/>
      <name val="Arial"/>
      <family val="2"/>
      <charset val="204"/>
    </font>
    <font>
      <b/>
      <sz val="8"/>
      <color indexed="8"/>
      <name val="MAC C Swiss"/>
      <family val="2"/>
    </font>
    <font>
      <b/>
      <u/>
      <sz val="8"/>
      <name val="MAC C Swiss"/>
      <family val="2"/>
    </font>
    <font>
      <b/>
      <u val="double"/>
      <sz val="8"/>
      <name val="MAC C Swiss"/>
      <family val="2"/>
    </font>
    <font>
      <b/>
      <i/>
      <sz val="8"/>
      <color indexed="8"/>
      <name val="MAC C Swiss"/>
      <family val="2"/>
    </font>
    <font>
      <b/>
      <i/>
      <u/>
      <sz val="8"/>
      <color indexed="8"/>
      <name val="MAC C Swiss"/>
      <family val="2"/>
    </font>
    <font>
      <i/>
      <sz val="8"/>
      <color indexed="8"/>
      <name val="Arial"/>
      <family val="2"/>
    </font>
    <font>
      <i/>
      <sz val="8"/>
      <name val="MAC C Times"/>
      <family val="1"/>
    </font>
    <font>
      <i/>
      <sz val="8"/>
      <color indexed="8"/>
      <name val="MAC C Swiss"/>
      <family val="2"/>
    </font>
    <font>
      <i/>
      <sz val="8"/>
      <name val="MAC C Times"/>
      <family val="1"/>
    </font>
    <font>
      <i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name val="MAC C Times"/>
      <family val="1"/>
    </font>
    <font>
      <b/>
      <u/>
      <sz val="8"/>
      <color indexed="8"/>
      <name val="MAC C Swiss"/>
      <family val="2"/>
    </font>
    <font>
      <b/>
      <sz val="14"/>
      <name val="MAC C Swiss"/>
      <family val="2"/>
      <charset val="204"/>
    </font>
    <font>
      <b/>
      <sz val="11"/>
      <name val="MAC C Times"/>
      <family val="1"/>
    </font>
    <font>
      <b/>
      <sz val="9"/>
      <name val="MAC C Times"/>
      <family val="1"/>
    </font>
    <font>
      <sz val="9"/>
      <name val="MAC C Times"/>
      <family val="1"/>
    </font>
    <font>
      <b/>
      <sz val="12"/>
      <name val="MAC C Swiss"/>
      <family val="2"/>
    </font>
    <font>
      <b/>
      <sz val="8"/>
      <name val="MAC C Times"/>
      <family val="1"/>
      <charset val="204"/>
    </font>
    <font>
      <sz val="8"/>
      <name val="MAC C Times"/>
      <family val="1"/>
      <charset val="204"/>
    </font>
    <font>
      <sz val="10"/>
      <color indexed="8"/>
      <name val="MAC C Times"/>
      <family val="1"/>
    </font>
    <font>
      <b/>
      <sz val="10"/>
      <color indexed="8"/>
      <name val="MAC C Swiss"/>
      <family val="2"/>
    </font>
    <font>
      <b/>
      <u/>
      <sz val="12"/>
      <color indexed="8"/>
      <name val="MAC C Swiss"/>
      <family val="2"/>
      <charset val="204"/>
    </font>
    <font>
      <sz val="10"/>
      <name val="MAC C Times"/>
      <family val="1"/>
    </font>
    <font>
      <b/>
      <sz val="12"/>
      <name val="Albanian"/>
    </font>
    <font>
      <sz val="8"/>
      <name val="Albanian"/>
    </font>
    <font>
      <b/>
      <sz val="11"/>
      <name val="Albanian"/>
    </font>
    <font>
      <b/>
      <sz val="8"/>
      <name val="Albanian"/>
    </font>
    <font>
      <b/>
      <sz val="14"/>
      <name val="Albanian"/>
    </font>
    <font>
      <sz val="10"/>
      <name val="Albanian"/>
    </font>
    <font>
      <b/>
      <sz val="14"/>
      <color indexed="8"/>
      <name val="Albanian"/>
    </font>
    <font>
      <b/>
      <sz val="10"/>
      <name val="Garamond"/>
      <family val="1"/>
    </font>
    <font>
      <sz val="8"/>
      <color indexed="8"/>
      <name val="Albanian"/>
    </font>
    <font>
      <b/>
      <u/>
      <sz val="8"/>
      <name val="Albanian"/>
    </font>
    <font>
      <b/>
      <u val="double"/>
      <sz val="8"/>
      <name val="Albanian"/>
    </font>
    <font>
      <sz val="10"/>
      <name val="Garamond"/>
      <family val="1"/>
    </font>
    <font>
      <b/>
      <u/>
      <sz val="12"/>
      <color indexed="8"/>
      <name val="Garamond"/>
      <family val="1"/>
      <charset val="204"/>
    </font>
    <font>
      <b/>
      <i/>
      <sz val="20"/>
      <name val="Garamond"/>
      <family val="1"/>
      <charset val="204"/>
    </font>
    <font>
      <sz val="9"/>
      <name val="MAC C Times"/>
      <family val="1"/>
    </font>
    <font>
      <b/>
      <sz val="9"/>
      <name val="MAC C Times"/>
      <family val="1"/>
    </font>
    <font>
      <sz val="11"/>
      <name val="MAC C Times"/>
      <family val="1"/>
    </font>
    <font>
      <b/>
      <sz val="8"/>
      <color indexed="8"/>
      <name val="Albanian"/>
    </font>
    <font>
      <u/>
      <sz val="9"/>
      <color indexed="8"/>
      <name val="MAC C Swiss"/>
      <family val="2"/>
    </font>
    <font>
      <sz val="9"/>
      <name val="Garamond"/>
      <family val="1"/>
    </font>
    <font>
      <sz val="9"/>
      <name val="Albanian"/>
    </font>
    <font>
      <b/>
      <sz val="8"/>
      <name val="Garamond"/>
      <family val="1"/>
    </font>
    <font>
      <b/>
      <sz val="9"/>
      <name val="Garamond"/>
      <family val="1"/>
    </font>
    <font>
      <sz val="8"/>
      <color indexed="8"/>
      <name val="Garamond"/>
      <family val="1"/>
      <charset val="204"/>
    </font>
    <font>
      <sz val="8"/>
      <name val="Garamond"/>
      <family val="1"/>
      <charset val="204"/>
    </font>
    <font>
      <b/>
      <sz val="8"/>
      <color indexed="8"/>
      <name val="Garamond"/>
      <family val="1"/>
      <charset val="204"/>
    </font>
    <font>
      <b/>
      <i/>
      <sz val="14"/>
      <name val="Garamond"/>
      <family val="1"/>
      <charset val="204"/>
    </font>
    <font>
      <sz val="12"/>
      <color indexed="8"/>
      <name val="Garamond"/>
      <family val="1"/>
      <charset val="204"/>
    </font>
    <font>
      <b/>
      <sz val="12"/>
      <name val="Garamond"/>
      <family val="1"/>
    </font>
    <font>
      <sz val="8"/>
      <name val="MAC C Swiss"/>
      <family val="2"/>
    </font>
    <font>
      <b/>
      <i/>
      <u/>
      <sz val="8"/>
      <name val="MAC C Swiss"/>
      <family val="2"/>
    </font>
    <font>
      <b/>
      <i/>
      <sz val="8"/>
      <name val="MAC C Swiss"/>
      <family val="2"/>
    </font>
    <font>
      <b/>
      <sz val="10"/>
      <name val="Albanian"/>
    </font>
    <font>
      <sz val="8"/>
      <color indexed="8"/>
      <name val="MAC C Swiss"/>
      <family val="2"/>
      <charset val="204"/>
    </font>
    <font>
      <sz val="10"/>
      <name val="MAC C Times"/>
      <family val="1"/>
      <charset val="204"/>
    </font>
    <font>
      <sz val="8"/>
      <color indexed="72"/>
      <name val="SansSerif"/>
    </font>
    <font>
      <sz val="8"/>
      <color indexed="8"/>
      <name val="Times New Roman"/>
      <family val="1"/>
      <charset val="204"/>
    </font>
    <font>
      <sz val="8"/>
      <color indexed="8"/>
      <name val="Times Sqip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329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3" fontId="0" fillId="0" borderId="0" xfId="0" applyNumberFormat="1" applyBorder="1"/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 wrapText="1"/>
    </xf>
    <xf numFmtId="0" fontId="5" fillId="0" borderId="0" xfId="0" applyFont="1"/>
    <xf numFmtId="188" fontId="6" fillId="0" borderId="2" xfId="0" applyNumberFormat="1" applyFont="1" applyFill="1" applyBorder="1" applyAlignment="1">
      <alignment horizontal="right" wrapText="1"/>
    </xf>
    <xf numFmtId="0" fontId="5" fillId="0" borderId="3" xfId="0" applyFont="1" applyBorder="1" applyAlignment="1">
      <alignment horizontal="left" vertical="center"/>
    </xf>
    <xf numFmtId="188" fontId="6" fillId="0" borderId="4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/>
    </xf>
    <xf numFmtId="3" fontId="3" fillId="0" borderId="6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left"/>
    </xf>
    <xf numFmtId="3" fontId="5" fillId="0" borderId="0" xfId="0" applyNumberFormat="1" applyFont="1"/>
    <xf numFmtId="0" fontId="9" fillId="0" borderId="7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188" fontId="6" fillId="0" borderId="8" xfId="0" applyNumberFormat="1" applyFont="1" applyFill="1" applyBorder="1" applyAlignment="1">
      <alignment horizontal="right" wrapText="1"/>
    </xf>
    <xf numFmtId="0" fontId="5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/>
    </xf>
    <xf numFmtId="3" fontId="3" fillId="0" borderId="10" xfId="0" applyNumberFormat="1" applyFont="1" applyBorder="1" applyAlignment="1">
      <alignment horizontal="right" wrapText="1"/>
    </xf>
    <xf numFmtId="188" fontId="6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 vertical="center"/>
    </xf>
    <xf numFmtId="3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188" fontId="12" fillId="2" borderId="11" xfId="0" applyNumberFormat="1" applyFont="1" applyFill="1" applyBorder="1" applyAlignment="1">
      <alignment horizontal="right" wrapText="1"/>
    </xf>
    <xf numFmtId="0" fontId="13" fillId="3" borderId="6" xfId="0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right"/>
    </xf>
    <xf numFmtId="3" fontId="13" fillId="3" borderId="6" xfId="0" applyNumberFormat="1" applyFont="1" applyFill="1" applyBorder="1" applyAlignment="1">
      <alignment horizontal="right"/>
    </xf>
    <xf numFmtId="0" fontId="13" fillId="3" borderId="0" xfId="0" applyFont="1" applyFill="1"/>
    <xf numFmtId="188" fontId="6" fillId="0" borderId="11" xfId="0" applyNumberFormat="1" applyFont="1" applyFill="1" applyBorder="1" applyAlignment="1">
      <alignment horizontal="right" wrapText="1"/>
    </xf>
    <xf numFmtId="0" fontId="6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3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188" fontId="16" fillId="2" borderId="11" xfId="0" applyNumberFormat="1" applyFont="1" applyFill="1" applyBorder="1" applyAlignment="1">
      <alignment horizontal="right" wrapText="1"/>
    </xf>
    <xf numFmtId="0" fontId="13" fillId="0" borderId="0" xfId="0" applyFont="1"/>
    <xf numFmtId="188" fontId="17" fillId="2" borderId="11" xfId="0" applyNumberFormat="1" applyFont="1" applyFill="1" applyBorder="1" applyAlignment="1">
      <alignment horizontal="right" wrapText="1"/>
    </xf>
    <xf numFmtId="0" fontId="18" fillId="3" borderId="6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3" fontId="18" fillId="3" borderId="6" xfId="0" applyNumberFormat="1" applyFont="1" applyFill="1" applyBorder="1" applyAlignment="1">
      <alignment horizontal="right"/>
    </xf>
    <xf numFmtId="0" fontId="18" fillId="3" borderId="6" xfId="0" applyFont="1" applyFill="1" applyBorder="1" applyAlignment="1">
      <alignment horizontal="right"/>
    </xf>
    <xf numFmtId="0" fontId="18" fillId="3" borderId="0" xfId="0" applyFont="1" applyFill="1"/>
    <xf numFmtId="3" fontId="5" fillId="0" borderId="0" xfId="0" applyNumberFormat="1" applyFont="1" applyBorder="1"/>
    <xf numFmtId="0" fontId="5" fillId="0" borderId="0" xfId="0" applyFont="1" applyBorder="1"/>
    <xf numFmtId="0" fontId="10" fillId="0" borderId="12" xfId="0" applyFont="1" applyFill="1" applyBorder="1" applyAlignment="1">
      <alignment horizontal="left" vertical="center"/>
    </xf>
    <xf numFmtId="188" fontId="6" fillId="2" borderId="11" xfId="0" applyNumberFormat="1" applyFont="1" applyFill="1" applyBorder="1" applyAlignment="1">
      <alignment horizontal="right" wrapText="1"/>
    </xf>
    <xf numFmtId="0" fontId="5" fillId="3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3" fontId="5" fillId="3" borderId="6" xfId="0" applyNumberFormat="1" applyFont="1" applyFill="1" applyBorder="1" applyAlignment="1">
      <alignment horizontal="right"/>
    </xf>
    <xf numFmtId="0" fontId="5" fillId="3" borderId="0" xfId="0" applyFont="1" applyFill="1"/>
    <xf numFmtId="0" fontId="5" fillId="0" borderId="6" xfId="0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188" fontId="6" fillId="0" borderId="13" xfId="0" applyNumberFormat="1" applyFont="1" applyFill="1" applyBorder="1" applyAlignment="1">
      <alignment horizontal="right" wrapText="1"/>
    </xf>
    <xf numFmtId="0" fontId="6" fillId="0" borderId="1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3" fontId="5" fillId="0" borderId="10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3" fontId="5" fillId="0" borderId="9" xfId="0" applyNumberFormat="1" applyFont="1" applyFill="1" applyBorder="1" applyAlignment="1">
      <alignment horizontal="right"/>
    </xf>
    <xf numFmtId="0" fontId="5" fillId="0" borderId="11" xfId="0" applyFont="1" applyBorder="1"/>
    <xf numFmtId="189" fontId="6" fillId="0" borderId="6" xfId="0" applyNumberFormat="1" applyFont="1" applyFill="1" applyBorder="1" applyAlignment="1">
      <alignment horizontal="right" wrapText="1"/>
    </xf>
    <xf numFmtId="3" fontId="5" fillId="0" borderId="14" xfId="0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0" fontId="5" fillId="0" borderId="6" xfId="0" applyFont="1" applyBorder="1"/>
    <xf numFmtId="0" fontId="18" fillId="0" borderId="0" xfId="0" applyFont="1"/>
    <xf numFmtId="0" fontId="5" fillId="0" borderId="15" xfId="0" applyFont="1" applyBorder="1"/>
    <xf numFmtId="3" fontId="5" fillId="0" borderId="1" xfId="0" applyNumberFormat="1" applyFont="1" applyBorder="1"/>
    <xf numFmtId="0" fontId="5" fillId="0" borderId="16" xfId="0" applyFont="1" applyBorder="1"/>
    <xf numFmtId="189" fontId="6" fillId="0" borderId="17" xfId="0" applyNumberFormat="1" applyFont="1" applyFill="1" applyBorder="1" applyAlignment="1">
      <alignment horizontal="right" wrapText="1"/>
    </xf>
    <xf numFmtId="0" fontId="5" fillId="0" borderId="9" xfId="0" applyFont="1" applyFill="1" applyBorder="1"/>
    <xf numFmtId="189" fontId="6" fillId="0" borderId="9" xfId="0" applyNumberFormat="1" applyFont="1" applyFill="1" applyBorder="1" applyAlignment="1">
      <alignment horizontal="right" wrapText="1"/>
    </xf>
    <xf numFmtId="1" fontId="5" fillId="0" borderId="0" xfId="0" applyNumberFormat="1" applyFont="1"/>
    <xf numFmtId="0" fontId="13" fillId="0" borderId="0" xfId="0" applyFont="1" applyFill="1"/>
    <xf numFmtId="0" fontId="10" fillId="0" borderId="18" xfId="0" applyFont="1" applyFill="1" applyBorder="1" applyAlignment="1">
      <alignment horizontal="left" vertical="center"/>
    </xf>
    <xf numFmtId="0" fontId="10" fillId="0" borderId="19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3" fillId="0" borderId="20" xfId="0" applyFont="1" applyBorder="1" applyAlignment="1">
      <alignment horizontal="center" vertical="top" wrapText="1"/>
    </xf>
    <xf numFmtId="0" fontId="7" fillId="0" borderId="21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4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0" fontId="21" fillId="0" borderId="0" xfId="1" applyFont="1" applyBorder="1" applyAlignment="1">
      <alignment wrapText="1"/>
    </xf>
    <xf numFmtId="0" fontId="22" fillId="0" borderId="0" xfId="1" applyFont="1" applyBorder="1" applyAlignment="1">
      <alignment wrapText="1"/>
    </xf>
    <xf numFmtId="0" fontId="23" fillId="0" borderId="0" xfId="1" applyFont="1" applyBorder="1" applyAlignment="1">
      <alignment horizontal="center" wrapText="1"/>
    </xf>
    <xf numFmtId="0" fontId="25" fillId="0" borderId="0" xfId="1" applyFont="1" applyBorder="1" applyAlignment="1" applyProtection="1">
      <alignment horizontal="left" wrapText="1"/>
    </xf>
    <xf numFmtId="0" fontId="26" fillId="0" borderId="0" xfId="1" applyFont="1" applyBorder="1" applyAlignment="1">
      <alignment wrapText="1"/>
    </xf>
    <xf numFmtId="0" fontId="5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88" fontId="27" fillId="0" borderId="0" xfId="0" applyNumberFormat="1" applyFont="1" applyFill="1" applyBorder="1" applyAlignment="1">
      <alignment wrapText="1"/>
    </xf>
    <xf numFmtId="188" fontId="29" fillId="0" borderId="0" xfId="0" applyNumberFormat="1" applyFont="1" applyFill="1" applyBorder="1" applyAlignment="1">
      <alignment horizontal="center" wrapText="1"/>
    </xf>
    <xf numFmtId="3" fontId="20" fillId="0" borderId="0" xfId="1" applyNumberFormat="1" applyFont="1" applyBorder="1" applyAlignment="1">
      <alignment wrapText="1"/>
    </xf>
    <xf numFmtId="3" fontId="11" fillId="0" borderId="12" xfId="0" applyNumberFormat="1" applyFont="1" applyFill="1" applyBorder="1" applyAlignment="1">
      <alignment horizontal="left" vertical="center"/>
    </xf>
    <xf numFmtId="3" fontId="29" fillId="0" borderId="0" xfId="0" applyNumberFormat="1" applyFont="1" applyFill="1" applyBorder="1" applyAlignment="1">
      <alignment horizontal="center" wrapText="1"/>
    </xf>
    <xf numFmtId="3" fontId="3" fillId="0" borderId="22" xfId="0" applyNumberFormat="1" applyFont="1" applyBorder="1" applyAlignment="1">
      <alignment horizontal="center" vertical="top" wrapText="1"/>
    </xf>
    <xf numFmtId="3" fontId="29" fillId="0" borderId="0" xfId="0" applyNumberFormat="1" applyFont="1" applyFill="1" applyBorder="1" applyAlignment="1">
      <alignment wrapText="1"/>
    </xf>
    <xf numFmtId="3" fontId="3" fillId="0" borderId="5" xfId="0" applyNumberFormat="1" applyFont="1" applyBorder="1" applyAlignment="1">
      <alignment horizontal="right" wrapText="1"/>
    </xf>
    <xf numFmtId="0" fontId="13" fillId="3" borderId="5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18" fillId="3" borderId="5" xfId="0" applyFont="1" applyFill="1" applyBorder="1" applyAlignment="1">
      <alignment horizontal="right"/>
    </xf>
    <xf numFmtId="3" fontId="3" fillId="0" borderId="23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center" wrapText="1"/>
    </xf>
    <xf numFmtId="0" fontId="11" fillId="0" borderId="6" xfId="0" applyFont="1" applyFill="1" applyBorder="1" applyAlignment="1">
      <alignment horizontal="left" vertical="center"/>
    </xf>
    <xf numFmtId="3" fontId="14" fillId="3" borderId="6" xfId="0" applyNumberFormat="1" applyFont="1" applyFill="1" applyBorder="1" applyAlignment="1">
      <alignment horizontal="right" wrapText="1"/>
    </xf>
    <xf numFmtId="3" fontId="7" fillId="3" borderId="6" xfId="0" applyNumberFormat="1" applyFont="1" applyFill="1" applyBorder="1" applyAlignment="1">
      <alignment horizontal="right" wrapText="1"/>
    </xf>
    <xf numFmtId="3" fontId="3" fillId="3" borderId="6" xfId="0" applyNumberFormat="1" applyFont="1" applyFill="1" applyBorder="1" applyAlignment="1">
      <alignment horizontal="right" wrapText="1"/>
    </xf>
    <xf numFmtId="3" fontId="5" fillId="0" borderId="24" xfId="0" applyNumberFormat="1" applyFont="1" applyFill="1" applyBorder="1" applyAlignment="1">
      <alignment horizontal="right"/>
    </xf>
    <xf numFmtId="0" fontId="5" fillId="0" borderId="24" xfId="0" applyFont="1" applyFill="1" applyBorder="1" applyAlignment="1">
      <alignment horizontal="right"/>
    </xf>
    <xf numFmtId="3" fontId="5" fillId="0" borderId="25" xfId="0" applyNumberFormat="1" applyFont="1" applyBorder="1"/>
    <xf numFmtId="0" fontId="10" fillId="0" borderId="6" xfId="0" applyFont="1" applyFill="1" applyBorder="1" applyAlignment="1">
      <alignment horizontal="left" vertical="center" wrapText="1"/>
    </xf>
    <xf numFmtId="1" fontId="5" fillId="0" borderId="6" xfId="0" applyNumberFormat="1" applyFont="1" applyBorder="1"/>
    <xf numFmtId="0" fontId="31" fillId="0" borderId="0" xfId="1" applyFont="1" applyBorder="1" applyAlignment="1">
      <alignment wrapText="1"/>
    </xf>
    <xf numFmtId="0" fontId="31" fillId="0" borderId="0" xfId="1" applyFont="1" applyBorder="1" applyAlignment="1">
      <alignment horizontal="left" wrapText="1"/>
    </xf>
    <xf numFmtId="0" fontId="32" fillId="0" borderId="0" xfId="0" applyFont="1"/>
    <xf numFmtId="0" fontId="33" fillId="0" borderId="0" xfId="1" applyFont="1" applyBorder="1" applyAlignment="1">
      <alignment horizontal="left"/>
    </xf>
    <xf numFmtId="0" fontId="31" fillId="0" borderId="0" xfId="1" applyFont="1" applyBorder="1" applyAlignment="1">
      <alignment horizontal="left"/>
    </xf>
    <xf numFmtId="0" fontId="34" fillId="0" borderId="0" xfId="1" applyFont="1" applyBorder="1" applyAlignment="1">
      <alignment horizontal="left"/>
    </xf>
    <xf numFmtId="0" fontId="32" fillId="0" borderId="0" xfId="0" applyFont="1" applyAlignment="1"/>
    <xf numFmtId="0" fontId="35" fillId="0" borderId="0" xfId="1" applyFont="1" applyBorder="1" applyAlignment="1">
      <alignment wrapText="1"/>
    </xf>
    <xf numFmtId="0" fontId="36" fillId="0" borderId="0" xfId="0" applyFont="1" applyBorder="1"/>
    <xf numFmtId="0" fontId="34" fillId="0" borderId="0" xfId="1" applyFont="1" applyBorder="1" applyAlignment="1" applyProtection="1">
      <alignment horizontal="left" wrapText="1"/>
    </xf>
    <xf numFmtId="3" fontId="35" fillId="0" borderId="0" xfId="1" applyNumberFormat="1" applyFont="1" applyBorder="1" applyAlignment="1">
      <alignment wrapText="1"/>
    </xf>
    <xf numFmtId="0" fontId="34" fillId="0" borderId="0" xfId="1" applyFont="1" applyBorder="1" applyAlignment="1">
      <alignment horizontal="left" wrapText="1"/>
    </xf>
    <xf numFmtId="0" fontId="33" fillId="0" borderId="0" xfId="1" applyFont="1" applyBorder="1" applyAlignment="1">
      <alignment wrapText="1"/>
    </xf>
    <xf numFmtId="0" fontId="37" fillId="0" borderId="21" xfId="0" applyFont="1" applyFill="1" applyBorder="1" applyAlignment="1">
      <alignment horizontal="left" vertical="center"/>
    </xf>
    <xf numFmtId="0" fontId="38" fillId="0" borderId="26" xfId="0" applyFont="1" applyBorder="1" applyAlignment="1">
      <alignment horizontal="left"/>
    </xf>
    <xf numFmtId="0" fontId="38" fillId="0" borderId="27" xfId="0" applyFont="1" applyBorder="1" applyAlignment="1">
      <alignment horizontal="center"/>
    </xf>
    <xf numFmtId="198" fontId="38" fillId="0" borderId="28" xfId="0" applyNumberFormat="1" applyFont="1" applyFill="1" applyBorder="1" applyAlignment="1">
      <alignment horizontal="right" vertical="center"/>
    </xf>
    <xf numFmtId="0" fontId="38" fillId="0" borderId="28" xfId="0" applyFont="1" applyBorder="1" applyAlignment="1">
      <alignment horizontal="right" vertical="center" wrapText="1"/>
    </xf>
    <xf numFmtId="0" fontId="40" fillId="0" borderId="5" xfId="0" applyFont="1" applyBorder="1" applyAlignment="1">
      <alignment horizontal="left"/>
    </xf>
    <xf numFmtId="0" fontId="34" fillId="0" borderId="5" xfId="0" applyFont="1" applyBorder="1" applyAlignment="1">
      <alignment horizontal="left"/>
    </xf>
    <xf numFmtId="0" fontId="41" fillId="0" borderId="7" xfId="0" applyFont="1" applyBorder="1" applyAlignment="1">
      <alignment horizontal="left"/>
    </xf>
    <xf numFmtId="0" fontId="40" fillId="0" borderId="6" xfId="0" applyFont="1" applyBorder="1" applyAlignment="1">
      <alignment horizontal="left"/>
    </xf>
    <xf numFmtId="0" fontId="38" fillId="3" borderId="29" xfId="0" applyFont="1" applyFill="1" applyBorder="1" applyAlignment="1">
      <alignment horizontal="left"/>
    </xf>
    <xf numFmtId="0" fontId="42" fillId="0" borderId="30" xfId="0" applyFont="1" applyBorder="1" applyAlignment="1">
      <alignment horizontal="right" vertical="top"/>
    </xf>
    <xf numFmtId="0" fontId="42" fillId="0" borderId="31" xfId="0" applyFont="1" applyBorder="1" applyAlignment="1">
      <alignment horizontal="left" vertical="top" wrapText="1"/>
    </xf>
    <xf numFmtId="0" fontId="42" fillId="0" borderId="32" xfId="0" applyFont="1" applyBorder="1" applyAlignment="1">
      <alignment horizontal="left" vertical="top" wrapText="1"/>
    </xf>
    <xf numFmtId="0" fontId="38" fillId="0" borderId="29" xfId="0" applyFont="1" applyFill="1" applyBorder="1" applyAlignment="1">
      <alignment horizontal="left"/>
    </xf>
    <xf numFmtId="0" fontId="42" fillId="0" borderId="33" xfId="0" applyFont="1" applyBorder="1" applyAlignment="1">
      <alignment horizontal="left" vertical="top" wrapText="1"/>
    </xf>
    <xf numFmtId="188" fontId="43" fillId="0" borderId="0" xfId="0" applyNumberFormat="1" applyFont="1" applyFill="1" applyBorder="1" applyAlignment="1">
      <alignment horizontal="left" wrapText="1"/>
    </xf>
    <xf numFmtId="3" fontId="7" fillId="0" borderId="0" xfId="0" applyNumberFormat="1" applyFont="1" applyFill="1" applyBorder="1" applyAlignment="1">
      <alignment vertical="center" wrapText="1"/>
    </xf>
    <xf numFmtId="188" fontId="7" fillId="0" borderId="0" xfId="0" applyNumberFormat="1" applyFont="1" applyFill="1" applyBorder="1" applyAlignment="1">
      <alignment vertical="center" wrapText="1"/>
    </xf>
    <xf numFmtId="0" fontId="13" fillId="0" borderId="0" xfId="0" applyFont="1" applyFill="1" applyBorder="1"/>
    <xf numFmtId="0" fontId="32" fillId="0" borderId="0" xfId="0" applyFont="1" applyFill="1" applyBorder="1"/>
    <xf numFmtId="0" fontId="32" fillId="0" borderId="0" xfId="0" applyFont="1" applyFill="1" applyBorder="1" applyAlignment="1"/>
    <xf numFmtId="0" fontId="5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0" fillId="0" borderId="0" xfId="0" applyFill="1" applyBorder="1"/>
    <xf numFmtId="3" fontId="45" fillId="0" borderId="6" xfId="0" applyNumberFormat="1" applyFont="1" applyFill="1" applyBorder="1" applyAlignment="1">
      <alignment horizontal="right"/>
    </xf>
    <xf numFmtId="3" fontId="45" fillId="0" borderId="14" xfId="0" applyNumberFormat="1" applyFont="1" applyFill="1" applyBorder="1" applyAlignment="1">
      <alignment horizontal="right"/>
    </xf>
    <xf numFmtId="3" fontId="45" fillId="0" borderId="1" xfId="0" applyNumberFormat="1" applyFont="1" applyBorder="1"/>
    <xf numFmtId="0" fontId="3" fillId="0" borderId="0" xfId="0" applyFont="1" applyFill="1" applyBorder="1" applyAlignment="1">
      <alignment horizontal="center" vertical="top" wrapText="1"/>
    </xf>
    <xf numFmtId="0" fontId="18" fillId="0" borderId="0" xfId="0" applyFont="1" applyFill="1"/>
    <xf numFmtId="0" fontId="32" fillId="0" borderId="0" xfId="0" applyFont="1" applyFill="1"/>
    <xf numFmtId="0" fontId="32" fillId="0" borderId="0" xfId="0" applyFont="1" applyFill="1" applyAlignment="1"/>
    <xf numFmtId="0" fontId="5" fillId="0" borderId="0" xfId="0" applyFont="1" applyFill="1"/>
    <xf numFmtId="1" fontId="5" fillId="0" borderId="0" xfId="0" applyNumberFormat="1" applyFont="1" applyFill="1" applyBorder="1"/>
    <xf numFmtId="1" fontId="0" fillId="0" borderId="0" xfId="0" applyNumberFormat="1" applyBorder="1"/>
    <xf numFmtId="0" fontId="32" fillId="0" borderId="6" xfId="0" applyFont="1" applyBorder="1"/>
    <xf numFmtId="1" fontId="5" fillId="0" borderId="6" xfId="0" applyNumberFormat="1" applyFont="1" applyFill="1" applyBorder="1"/>
    <xf numFmtId="0" fontId="5" fillId="0" borderId="6" xfId="0" applyFont="1" applyBorder="1" applyAlignment="1">
      <alignment vertical="center"/>
    </xf>
    <xf numFmtId="188" fontId="3" fillId="0" borderId="4" xfId="0" applyNumberFormat="1" applyFont="1" applyFill="1" applyBorder="1" applyAlignment="1" applyProtection="1">
      <alignment vertical="center" wrapText="1"/>
      <protection locked="0"/>
    </xf>
    <xf numFmtId="188" fontId="19" fillId="0" borderId="0" xfId="0" applyNumberFormat="1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>
      <alignment horizontal="left" vertical="center"/>
    </xf>
    <xf numFmtId="189" fontId="6" fillId="0" borderId="0" xfId="0" applyNumberFormat="1" applyFont="1" applyFill="1" applyBorder="1" applyAlignment="1">
      <alignment horizontal="right" wrapText="1"/>
    </xf>
    <xf numFmtId="3" fontId="31" fillId="0" borderId="0" xfId="1" applyNumberFormat="1" applyFont="1" applyBorder="1" applyAlignment="1">
      <alignment horizontal="left" wrapText="1"/>
    </xf>
    <xf numFmtId="3" fontId="33" fillId="0" borderId="0" xfId="1" applyNumberFormat="1" applyFont="1" applyBorder="1" applyAlignment="1">
      <alignment horizontal="left"/>
    </xf>
    <xf numFmtId="3" fontId="36" fillId="0" borderId="0" xfId="0" applyNumberFormat="1" applyFont="1" applyBorder="1"/>
    <xf numFmtId="3" fontId="5" fillId="0" borderId="5" xfId="0" applyNumberFormat="1" applyFont="1" applyFill="1" applyBorder="1" applyAlignment="1">
      <alignment horizontal="right"/>
    </xf>
    <xf numFmtId="0" fontId="7" fillId="0" borderId="9" xfId="0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 wrapText="1"/>
    </xf>
    <xf numFmtId="198" fontId="38" fillId="0" borderId="0" xfId="0" applyNumberFormat="1" applyFont="1" applyFill="1" applyBorder="1" applyAlignment="1">
      <alignment horizontal="right" vertical="center"/>
    </xf>
    <xf numFmtId="0" fontId="48" fillId="0" borderId="24" xfId="0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>
      <alignment horizontal="right"/>
    </xf>
    <xf numFmtId="0" fontId="5" fillId="0" borderId="34" xfId="0" applyFont="1" applyBorder="1"/>
    <xf numFmtId="0" fontId="32" fillId="0" borderId="34" xfId="0" applyFont="1" applyBorder="1"/>
    <xf numFmtId="188" fontId="2" fillId="0" borderId="0" xfId="0" applyNumberFormat="1" applyFont="1" applyFill="1" applyBorder="1" applyAlignment="1" applyProtection="1">
      <alignment vertical="center" wrapText="1"/>
      <protection locked="0"/>
    </xf>
    <xf numFmtId="188" fontId="49" fillId="0" borderId="0" xfId="0" applyNumberFormat="1" applyFont="1" applyFill="1" applyBorder="1" applyAlignment="1" applyProtection="1">
      <alignment vertical="center" wrapText="1"/>
      <protection locked="0"/>
    </xf>
    <xf numFmtId="198" fontId="50" fillId="0" borderId="6" xfId="0" applyNumberFormat="1" applyFont="1" applyFill="1" applyBorder="1" applyAlignment="1">
      <alignment horizontal="right" vertical="center"/>
    </xf>
    <xf numFmtId="0" fontId="45" fillId="0" borderId="0" xfId="0" applyFont="1" applyFill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7" fillId="2" borderId="14" xfId="0" applyFont="1" applyFill="1" applyBorder="1" applyAlignment="1">
      <alignment horizontal="left" vertical="center"/>
    </xf>
    <xf numFmtId="198" fontId="52" fillId="0" borderId="0" xfId="0" applyNumberFormat="1" applyFont="1" applyFill="1" applyBorder="1" applyAlignment="1">
      <alignment horizontal="right" vertical="center"/>
    </xf>
    <xf numFmtId="3" fontId="46" fillId="3" borderId="6" xfId="0" applyNumberFormat="1" applyFont="1" applyFill="1" applyBorder="1" applyAlignment="1">
      <alignment horizontal="right"/>
    </xf>
    <xf numFmtId="1" fontId="5" fillId="3" borderId="0" xfId="0" applyNumberFormat="1" applyFont="1" applyFill="1"/>
    <xf numFmtId="0" fontId="18" fillId="3" borderId="6" xfId="0" applyFont="1" applyFill="1" applyBorder="1"/>
    <xf numFmtId="0" fontId="42" fillId="3" borderId="29" xfId="0" applyFont="1" applyFill="1" applyBorder="1" applyAlignment="1">
      <alignment horizontal="left"/>
    </xf>
    <xf numFmtId="188" fontId="17" fillId="2" borderId="35" xfId="0" applyNumberFormat="1" applyFont="1" applyFill="1" applyBorder="1" applyAlignment="1">
      <alignment horizontal="right" wrapText="1"/>
    </xf>
    <xf numFmtId="0" fontId="18" fillId="3" borderId="14" xfId="0" applyFont="1" applyFill="1" applyBorder="1"/>
    <xf numFmtId="3" fontId="46" fillId="3" borderId="14" xfId="0" applyNumberFormat="1" applyFont="1" applyFill="1" applyBorder="1" applyAlignment="1">
      <alignment horizontal="right"/>
    </xf>
    <xf numFmtId="3" fontId="3" fillId="3" borderId="14" xfId="0" applyNumberFormat="1" applyFont="1" applyFill="1" applyBorder="1" applyAlignment="1">
      <alignment horizontal="right" wrapText="1"/>
    </xf>
    <xf numFmtId="198" fontId="53" fillId="0" borderId="0" xfId="0" applyNumberFormat="1" applyFont="1" applyFill="1" applyBorder="1" applyAlignment="1">
      <alignment horizontal="right" vertical="center"/>
    </xf>
    <xf numFmtId="0" fontId="7" fillId="2" borderId="24" xfId="0" applyFont="1" applyFill="1" applyBorder="1" applyAlignment="1">
      <alignment horizontal="left" vertical="center"/>
    </xf>
    <xf numFmtId="3" fontId="3" fillId="3" borderId="0" xfId="0" applyNumberFormat="1" applyFont="1" applyFill="1" applyBorder="1" applyAlignment="1">
      <alignment horizontal="center" vertical="center" wrapText="1"/>
    </xf>
    <xf numFmtId="3" fontId="18" fillId="3" borderId="14" xfId="0" applyNumberFormat="1" applyFont="1" applyFill="1" applyBorder="1" applyAlignment="1">
      <alignment horizontal="right"/>
    </xf>
    <xf numFmtId="0" fontId="18" fillId="3" borderId="14" xfId="0" applyFont="1" applyFill="1" applyBorder="1" applyAlignment="1">
      <alignment horizontal="right"/>
    </xf>
    <xf numFmtId="0" fontId="18" fillId="3" borderId="24" xfId="0" applyFont="1" applyFill="1" applyBorder="1" applyAlignment="1">
      <alignment horizontal="right"/>
    </xf>
    <xf numFmtId="3" fontId="18" fillId="3" borderId="5" xfId="0" applyNumberFormat="1" applyFont="1" applyFill="1" applyBorder="1" applyAlignment="1">
      <alignment horizontal="right"/>
    </xf>
    <xf numFmtId="0" fontId="5" fillId="3" borderId="6" xfId="0" applyFont="1" applyFill="1" applyBorder="1"/>
    <xf numFmtId="3" fontId="5" fillId="3" borderId="14" xfId="0" applyNumberFormat="1" applyFont="1" applyFill="1" applyBorder="1" applyAlignment="1">
      <alignment horizontal="right"/>
    </xf>
    <xf numFmtId="3" fontId="45" fillId="3" borderId="14" xfId="0" applyNumberFormat="1" applyFont="1" applyFill="1" applyBorder="1" applyAlignment="1">
      <alignment horizontal="right"/>
    </xf>
    <xf numFmtId="3" fontId="5" fillId="3" borderId="24" xfId="0" applyNumberFormat="1" applyFont="1" applyFill="1" applyBorder="1" applyAlignment="1">
      <alignment horizontal="right"/>
    </xf>
    <xf numFmtId="0" fontId="55" fillId="0" borderId="6" xfId="0" applyFont="1" applyFill="1" applyBorder="1"/>
    <xf numFmtId="3" fontId="18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right"/>
    </xf>
    <xf numFmtId="3" fontId="5" fillId="0" borderId="0" xfId="0" applyNumberFormat="1" applyFont="1" applyFill="1" applyBorder="1"/>
    <xf numFmtId="3" fontId="10" fillId="0" borderId="12" xfId="0" applyNumberFormat="1" applyFont="1" applyFill="1" applyBorder="1" applyAlignment="1">
      <alignment horizontal="right" vertical="center"/>
    </xf>
    <xf numFmtId="188" fontId="6" fillId="3" borderId="11" xfId="0" applyNumberFormat="1" applyFont="1" applyFill="1" applyBorder="1" applyAlignment="1">
      <alignment horizontal="right" wrapText="1"/>
    </xf>
    <xf numFmtId="0" fontId="7" fillId="3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3" fontId="3" fillId="3" borderId="5" xfId="0" applyNumberFormat="1" applyFont="1" applyFill="1" applyBorder="1" applyAlignment="1">
      <alignment horizontal="right" wrapText="1"/>
    </xf>
    <xf numFmtId="0" fontId="47" fillId="0" borderId="6" xfId="0" applyFont="1" applyBorder="1"/>
    <xf numFmtId="0" fontId="3" fillId="0" borderId="6" xfId="0" applyFont="1" applyFill="1" applyBorder="1" applyAlignment="1">
      <alignment horizontal="center" vertical="center" wrapText="1"/>
    </xf>
    <xf numFmtId="3" fontId="3" fillId="0" borderId="25" xfId="0" applyNumberFormat="1" applyFont="1" applyBorder="1" applyAlignment="1">
      <alignment horizontal="left" vertical="top"/>
    </xf>
    <xf numFmtId="1" fontId="5" fillId="3" borderId="6" xfId="0" applyNumberFormat="1" applyFont="1" applyFill="1" applyBorder="1"/>
    <xf numFmtId="1" fontId="5" fillId="0" borderId="0" xfId="0" applyNumberFormat="1" applyFont="1" applyBorder="1"/>
    <xf numFmtId="3" fontId="56" fillId="0" borderId="6" xfId="0" applyNumberFormat="1" applyFont="1" applyFill="1" applyBorder="1" applyAlignment="1">
      <alignment horizontal="right" vertical="center"/>
    </xf>
    <xf numFmtId="3" fontId="56" fillId="0" borderId="5" xfId="0" applyNumberFormat="1" applyFont="1" applyBorder="1" applyAlignment="1">
      <alignment horizontal="right" wrapText="1"/>
    </xf>
    <xf numFmtId="0" fontId="7" fillId="0" borderId="36" xfId="0" applyFont="1" applyFill="1" applyBorder="1" applyAlignment="1">
      <alignment horizontal="right" vertical="center"/>
    </xf>
    <xf numFmtId="3" fontId="7" fillId="0" borderId="36" xfId="0" applyNumberFormat="1" applyFont="1" applyFill="1" applyBorder="1" applyAlignment="1">
      <alignment horizontal="right" vertical="center"/>
    </xf>
    <xf numFmtId="1" fontId="5" fillId="0" borderId="6" xfId="0" applyNumberFormat="1" applyFont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3" fillId="0" borderId="25" xfId="0" applyFont="1" applyBorder="1" applyAlignment="1">
      <alignment horizontal="left" vertical="top"/>
    </xf>
    <xf numFmtId="188" fontId="6" fillId="0" borderId="16" xfId="0" applyNumberFormat="1" applyFont="1" applyFill="1" applyBorder="1" applyAlignment="1">
      <alignment horizontal="right" wrapText="1"/>
    </xf>
    <xf numFmtId="1" fontId="5" fillId="0" borderId="17" xfId="0" applyNumberFormat="1" applyFont="1" applyBorder="1"/>
    <xf numFmtId="0" fontId="5" fillId="0" borderId="17" xfId="0" applyFont="1" applyFill="1" applyBorder="1" applyAlignment="1">
      <alignment horizontal="left" vertical="center"/>
    </xf>
    <xf numFmtId="0" fontId="38" fillId="0" borderId="37" xfId="0" applyFont="1" applyBorder="1" applyAlignment="1">
      <alignment horizontal="right" vertical="center" wrapText="1"/>
    </xf>
    <xf numFmtId="0" fontId="55" fillId="0" borderId="38" xfId="0" applyFont="1" applyBorder="1"/>
    <xf numFmtId="3" fontId="39" fillId="0" borderId="17" xfId="0" applyNumberFormat="1" applyFont="1" applyBorder="1" applyAlignment="1">
      <alignment horizontal="center" vertical="center" wrapText="1"/>
    </xf>
    <xf numFmtId="3" fontId="39" fillId="0" borderId="34" xfId="0" applyNumberFormat="1" applyFont="1" applyBorder="1" applyAlignment="1">
      <alignment horizontal="center" vertical="center" wrapText="1"/>
    </xf>
    <xf numFmtId="198" fontId="38" fillId="0" borderId="14" xfId="0" applyNumberFormat="1" applyFont="1" applyFill="1" applyBorder="1" applyAlignment="1">
      <alignment horizontal="right" vertical="center"/>
    </xf>
    <xf numFmtId="0" fontId="54" fillId="0" borderId="14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/>
    </xf>
    <xf numFmtId="0" fontId="42" fillId="0" borderId="39" xfId="0" applyFont="1" applyFill="1" applyBorder="1" applyAlignment="1">
      <alignment horizontal="left" vertical="top" wrapText="1"/>
    </xf>
    <xf numFmtId="0" fontId="58" fillId="0" borderId="6" xfId="0" applyFont="1" applyFill="1" applyBorder="1" applyAlignment="1">
      <alignment horizontal="center" vertical="center"/>
    </xf>
    <xf numFmtId="0" fontId="59" fillId="0" borderId="6" xfId="0" applyFont="1" applyFill="1" applyBorder="1" applyAlignment="1">
      <alignment horizontal="left"/>
    </xf>
    <xf numFmtId="1" fontId="45" fillId="0" borderId="6" xfId="0" applyNumberFormat="1" applyFont="1" applyBorder="1"/>
    <xf numFmtId="1" fontId="51" fillId="0" borderId="6" xfId="0" applyNumberFormat="1" applyFont="1" applyBorder="1"/>
    <xf numFmtId="3" fontId="3" fillId="4" borderId="6" xfId="0" applyNumberFormat="1" applyFont="1" applyFill="1" applyBorder="1" applyAlignment="1">
      <alignment horizontal="right" wrapText="1"/>
    </xf>
    <xf numFmtId="3" fontId="7" fillId="5" borderId="36" xfId="0" applyNumberFormat="1" applyFont="1" applyFill="1" applyBorder="1" applyAlignment="1">
      <alignment horizontal="right" vertical="center"/>
    </xf>
    <xf numFmtId="3" fontId="15" fillId="4" borderId="6" xfId="0" applyNumberFormat="1" applyFont="1" applyFill="1" applyBorder="1" applyAlignment="1">
      <alignment horizontal="right"/>
    </xf>
    <xf numFmtId="3" fontId="5" fillId="4" borderId="6" xfId="0" applyNumberFormat="1" applyFont="1" applyFill="1" applyBorder="1" applyAlignment="1">
      <alignment horizontal="right"/>
    </xf>
    <xf numFmtId="3" fontId="13" fillId="4" borderId="6" xfId="0" applyNumberFormat="1" applyFont="1" applyFill="1" applyBorder="1" applyAlignment="1">
      <alignment horizontal="right"/>
    </xf>
    <xf numFmtId="3" fontId="18" fillId="4" borderId="6" xfId="0" applyNumberFormat="1" applyFont="1" applyFill="1" applyBorder="1" applyAlignment="1">
      <alignment horizontal="right"/>
    </xf>
    <xf numFmtId="3" fontId="10" fillId="5" borderId="12" xfId="0" applyNumberFormat="1" applyFont="1" applyFill="1" applyBorder="1" applyAlignment="1">
      <alignment horizontal="right" vertical="center"/>
    </xf>
    <xf numFmtId="3" fontId="5" fillId="4" borderId="10" xfId="0" applyNumberFormat="1" applyFont="1" applyFill="1" applyBorder="1" applyAlignment="1">
      <alignment horizontal="right"/>
    </xf>
    <xf numFmtId="3" fontId="5" fillId="4" borderId="9" xfId="0" applyNumberFormat="1" applyFont="1" applyFill="1" applyBorder="1" applyAlignment="1">
      <alignment horizontal="right"/>
    </xf>
    <xf numFmtId="0" fontId="5" fillId="4" borderId="6" xfId="0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188" fontId="16" fillId="0" borderId="11" xfId="0" applyNumberFormat="1" applyFont="1" applyFill="1" applyBorder="1" applyAlignment="1">
      <alignment horizontal="right" wrapText="1"/>
    </xf>
    <xf numFmtId="3" fontId="13" fillId="0" borderId="6" xfId="0" applyNumberFormat="1" applyFont="1" applyFill="1" applyBorder="1" applyAlignment="1">
      <alignment horizontal="right"/>
    </xf>
    <xf numFmtId="0" fontId="13" fillId="0" borderId="6" xfId="0" applyFont="1" applyFill="1" applyBorder="1" applyAlignment="1">
      <alignment horizontal="right"/>
    </xf>
    <xf numFmtId="0" fontId="13" fillId="0" borderId="5" xfId="0" applyFont="1" applyFill="1" applyBorder="1" applyAlignment="1">
      <alignment horizontal="right"/>
    </xf>
    <xf numFmtId="3" fontId="14" fillId="0" borderId="6" xfId="0" applyNumberFormat="1" applyFont="1" applyFill="1" applyBorder="1" applyAlignment="1">
      <alignment horizontal="right" wrapText="1"/>
    </xf>
    <xf numFmtId="3" fontId="3" fillId="0" borderId="6" xfId="0" applyNumberFormat="1" applyFont="1" applyFill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 wrapText="1"/>
    </xf>
    <xf numFmtId="3" fontId="62" fillId="5" borderId="12" xfId="0" applyNumberFormat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left" vertical="center"/>
    </xf>
    <xf numFmtId="0" fontId="52" fillId="0" borderId="29" xfId="0" applyFont="1" applyFill="1" applyBorder="1" applyAlignment="1">
      <alignment horizontal="left"/>
    </xf>
    <xf numFmtId="0" fontId="6" fillId="0" borderId="17" xfId="0" applyFont="1" applyFill="1" applyBorder="1" applyAlignment="1">
      <alignment horizontal="left" vertical="center"/>
    </xf>
    <xf numFmtId="0" fontId="42" fillId="0" borderId="17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/>
    </xf>
    <xf numFmtId="0" fontId="64" fillId="0" borderId="6" xfId="0" applyFont="1" applyFill="1" applyBorder="1" applyAlignment="1">
      <alignment horizontal="left" vertical="center"/>
    </xf>
    <xf numFmtId="3" fontId="5" fillId="4" borderId="0" xfId="0" applyNumberFormat="1" applyFont="1" applyFill="1" applyBorder="1" applyAlignment="1">
      <alignment horizontal="right"/>
    </xf>
    <xf numFmtId="0" fontId="65" fillId="0" borderId="0" xfId="0" applyFont="1" applyAlignment="1" applyProtection="1">
      <alignment vertical="top"/>
    </xf>
    <xf numFmtId="0" fontId="65" fillId="0" borderId="40" xfId="0" applyFont="1" applyBorder="1" applyAlignment="1" applyProtection="1">
      <alignment vertical="top"/>
      <protection locked="0"/>
    </xf>
    <xf numFmtId="0" fontId="27" fillId="0" borderId="6" xfId="0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/>
    <xf numFmtId="0" fontId="66" fillId="0" borderId="0" xfId="0" applyNumberFormat="1" applyFont="1" applyFill="1" applyBorder="1" applyAlignment="1" applyProtection="1">
      <alignment horizontal="center" vertical="center" wrapText="1"/>
    </xf>
    <xf numFmtId="3" fontId="66" fillId="0" borderId="0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 applyFont="1" applyFill="1" applyBorder="1" applyAlignment="1"/>
    <xf numFmtId="3" fontId="13" fillId="4" borderId="0" xfId="0" applyNumberFormat="1" applyFont="1" applyFill="1"/>
    <xf numFmtId="2" fontId="20" fillId="0" borderId="0" xfId="1" applyNumberFormat="1" applyFont="1" applyBorder="1" applyAlignment="1">
      <alignment wrapText="1"/>
    </xf>
    <xf numFmtId="3" fontId="30" fillId="0" borderId="0" xfId="0" applyNumberFormat="1" applyFont="1" applyAlignment="1">
      <alignment horizontal="left"/>
    </xf>
    <xf numFmtId="3" fontId="30" fillId="0" borderId="0" xfId="0" applyNumberFormat="1" applyFont="1" applyAlignment="1">
      <alignment horizontal="right"/>
    </xf>
    <xf numFmtId="188" fontId="43" fillId="0" borderId="25" xfId="0" applyNumberFormat="1" applyFont="1" applyFill="1" applyBorder="1" applyAlignment="1">
      <alignment horizontal="left" wrapText="1"/>
    </xf>
    <xf numFmtId="3" fontId="5" fillId="0" borderId="20" xfId="0" applyNumberFormat="1" applyFont="1" applyFill="1" applyBorder="1" applyAlignment="1">
      <alignment horizontal="right"/>
    </xf>
    <xf numFmtId="3" fontId="5" fillId="0" borderId="22" xfId="0" applyNumberFormat="1" applyFont="1" applyFill="1" applyBorder="1" applyAlignment="1">
      <alignment horizontal="right"/>
    </xf>
    <xf numFmtId="198" fontId="38" fillId="0" borderId="31" xfId="0" applyNumberFormat="1" applyFont="1" applyFill="1" applyBorder="1" applyAlignment="1">
      <alignment horizontal="right" vertical="center"/>
    </xf>
    <xf numFmtId="198" fontId="50" fillId="0" borderId="38" xfId="0" applyNumberFormat="1" applyFont="1" applyFill="1" applyBorder="1" applyAlignment="1">
      <alignment horizontal="right" vertical="center"/>
    </xf>
    <xf numFmtId="0" fontId="63" fillId="0" borderId="24" xfId="0" applyFont="1" applyBorder="1" applyAlignment="1">
      <alignment horizontal="left"/>
    </xf>
    <xf numFmtId="0" fontId="44" fillId="0" borderId="41" xfId="0" applyFont="1" applyBorder="1"/>
    <xf numFmtId="0" fontId="35" fillId="0" borderId="42" xfId="0" applyFont="1" applyBorder="1" applyAlignment="1">
      <alignment horizontal="left"/>
    </xf>
    <xf numFmtId="0" fontId="45" fillId="0" borderId="43" xfId="0" applyFont="1" applyBorder="1" applyAlignment="1">
      <alignment vertical="center"/>
    </xf>
    <xf numFmtId="0" fontId="3" fillId="0" borderId="8" xfId="0" applyFont="1" applyFill="1" applyBorder="1" applyAlignment="1">
      <alignment horizontal="left" vertical="center"/>
    </xf>
    <xf numFmtId="3" fontId="60" fillId="0" borderId="6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60" fillId="0" borderId="0" xfId="0" applyNumberFormat="1" applyFont="1" applyFill="1" applyBorder="1" applyAlignment="1">
      <alignment horizontal="right" wrapText="1"/>
    </xf>
    <xf numFmtId="3" fontId="3" fillId="0" borderId="1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3" fontId="60" fillId="0" borderId="0" xfId="0" applyNumberFormat="1" applyFont="1" applyFill="1" applyBorder="1" applyAlignment="1">
      <alignment horizontal="center" wrapText="1"/>
    </xf>
    <xf numFmtId="3" fontId="61" fillId="0" borderId="12" xfId="0" applyNumberFormat="1" applyFont="1" applyFill="1" applyBorder="1" applyAlignment="1">
      <alignment horizontal="left" vertical="center"/>
    </xf>
    <xf numFmtId="3" fontId="15" fillId="6" borderId="6" xfId="0" applyNumberFormat="1" applyFont="1" applyFill="1" applyBorder="1" applyAlignment="1">
      <alignment horizontal="right"/>
    </xf>
    <xf numFmtId="3" fontId="5" fillId="0" borderId="44" xfId="0" applyNumberFormat="1" applyFont="1" applyFill="1" applyBorder="1" applyAlignment="1">
      <alignment horizontal="right"/>
    </xf>
    <xf numFmtId="3" fontId="5" fillId="6" borderId="6" xfId="0" applyNumberFormat="1" applyFont="1" applyFill="1" applyBorder="1" applyAlignment="1">
      <alignment horizontal="right"/>
    </xf>
    <xf numFmtId="3" fontId="10" fillId="7" borderId="12" xfId="0" applyNumberFormat="1" applyFont="1" applyFill="1" applyBorder="1" applyAlignment="1">
      <alignment horizontal="right" vertical="center"/>
    </xf>
    <xf numFmtId="3" fontId="62" fillId="7" borderId="12" xfId="0" applyNumberFormat="1" applyFont="1" applyFill="1" applyBorder="1" applyAlignment="1">
      <alignment horizontal="right" vertical="center"/>
    </xf>
    <xf numFmtId="3" fontId="10" fillId="8" borderId="12" xfId="0" applyNumberFormat="1" applyFont="1" applyFill="1" applyBorder="1" applyAlignment="1">
      <alignment horizontal="right" vertical="center"/>
    </xf>
    <xf numFmtId="0" fontId="3" fillId="0" borderId="25" xfId="0" applyFont="1" applyFill="1" applyBorder="1" applyAlignment="1">
      <alignment horizontal="right" vertical="center"/>
    </xf>
    <xf numFmtId="0" fontId="58" fillId="0" borderId="17" xfId="0" applyFont="1" applyFill="1" applyBorder="1" applyAlignment="1">
      <alignment horizontal="center" vertical="center"/>
    </xf>
    <xf numFmtId="0" fontId="67" fillId="0" borderId="6" xfId="0" applyFont="1" applyFill="1" applyBorder="1" applyAlignment="1">
      <alignment horizontal="right" vertical="center"/>
    </xf>
    <xf numFmtId="0" fontId="68" fillId="0" borderId="6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0" fillId="0" borderId="0" xfId="1" applyFont="1" applyBorder="1" applyAlignment="1" applyProtection="1">
      <alignment horizontal="center" vertical="center"/>
    </xf>
    <xf numFmtId="188" fontId="28" fillId="0" borderId="0" xfId="0" applyNumberFormat="1" applyFont="1" applyFill="1" applyBorder="1" applyAlignment="1">
      <alignment horizontal="center" wrapText="1"/>
    </xf>
    <xf numFmtId="0" fontId="3" fillId="0" borderId="45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3" fontId="3" fillId="0" borderId="45" xfId="0" applyNumberFormat="1" applyFont="1" applyBorder="1" applyAlignment="1">
      <alignment horizontal="center" vertical="top" wrapText="1"/>
    </xf>
    <xf numFmtId="3" fontId="3" fillId="0" borderId="47" xfId="0" applyNumberFormat="1" applyFont="1" applyBorder="1" applyAlignment="1">
      <alignment horizontal="center" vertical="top" wrapText="1"/>
    </xf>
    <xf numFmtId="0" fontId="24" fillId="0" borderId="0" xfId="1" applyFont="1" applyBorder="1" applyAlignment="1">
      <alignment horizontal="left" wrapText="1"/>
    </xf>
    <xf numFmtId="0" fontId="21" fillId="0" borderId="0" xfId="1" applyFont="1" applyBorder="1" applyAlignment="1">
      <alignment horizontal="left" wrapText="1"/>
    </xf>
    <xf numFmtId="0" fontId="38" fillId="0" borderId="48" xfId="0" applyFont="1" applyBorder="1" applyAlignment="1">
      <alignment horizontal="right"/>
    </xf>
    <xf numFmtId="0" fontId="38" fillId="0" borderId="27" xfId="0" applyFont="1" applyBorder="1" applyAlignment="1">
      <alignment horizontal="right"/>
    </xf>
    <xf numFmtId="0" fontId="38" fillId="0" borderId="26" xfId="0" applyFont="1" applyBorder="1" applyAlignment="1">
      <alignment horizontal="center" wrapText="1"/>
    </xf>
    <xf numFmtId="0" fontId="38" fillId="0" borderId="27" xfId="0" applyFont="1" applyBorder="1" applyAlignment="1">
      <alignment horizontal="center" wrapText="1"/>
    </xf>
    <xf numFmtId="0" fontId="38" fillId="0" borderId="26" xfId="0" applyFont="1" applyBorder="1" applyAlignment="1">
      <alignment horizontal="center"/>
    </xf>
    <xf numFmtId="0" fontId="38" fillId="0" borderId="27" xfId="0" applyFont="1" applyBorder="1" applyAlignment="1">
      <alignment horizontal="center"/>
    </xf>
    <xf numFmtId="0" fontId="38" fillId="0" borderId="48" xfId="0" applyFont="1" applyBorder="1" applyAlignment="1">
      <alignment horizontal="center"/>
    </xf>
    <xf numFmtId="188" fontId="27" fillId="0" borderId="0" xfId="0" applyNumberFormat="1" applyFont="1" applyFill="1" applyBorder="1" applyAlignment="1">
      <alignment horizontal="left" wrapText="1"/>
    </xf>
    <xf numFmtId="0" fontId="38" fillId="0" borderId="26" xfId="0" applyFont="1" applyBorder="1" applyAlignment="1">
      <alignment horizontal="right"/>
    </xf>
  </cellXfs>
  <cellStyles count="2">
    <cellStyle name="Normal" xfId="0" builtinId="0"/>
    <cellStyle name="Normal_5-07-25 Reports - Cash, Debt &amp; Commitments - MK 2 JT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105"/>
  <sheetViews>
    <sheetView view="pageBreakPreview" topLeftCell="A65" zoomScale="130" zoomScaleNormal="100" zoomScaleSheetLayoutView="130" workbookViewId="0">
      <selection activeCell="C79" sqref="C79"/>
    </sheetView>
  </sheetViews>
  <sheetFormatPr defaultRowHeight="11.25"/>
  <cols>
    <col min="1" max="1" width="3.85546875" style="6" customWidth="1"/>
    <col min="2" max="2" width="4.28515625" style="6" customWidth="1"/>
    <col min="3" max="3" width="37.7109375" style="6" customWidth="1"/>
    <col min="4" max="4" width="12" style="14" customWidth="1"/>
    <col min="5" max="5" width="10.5703125" style="14" customWidth="1"/>
    <col min="6" max="6" width="12" style="14" customWidth="1"/>
    <col min="7" max="7" width="12" style="6" customWidth="1"/>
    <col min="8" max="8" width="11" style="14" customWidth="1"/>
    <col min="9" max="9" width="10.85546875" style="14" customWidth="1"/>
    <col min="10" max="10" width="10.140625" style="14" customWidth="1"/>
    <col min="11" max="11" width="10.85546875" style="14" customWidth="1"/>
    <col min="12" max="13" width="4.7109375" style="6" customWidth="1"/>
    <col min="14" max="14" width="11.85546875" style="14" customWidth="1"/>
    <col min="15" max="15" width="12.5703125" style="14" customWidth="1"/>
    <col min="16" max="16" width="9.5703125" style="46" customWidth="1"/>
    <col min="17" max="17" width="4.28515625" style="6" customWidth="1"/>
    <col min="18" max="18" width="3.42578125" style="6" customWidth="1"/>
    <col min="19" max="19" width="3.140625" style="147" customWidth="1"/>
    <col min="20" max="25" width="9.140625" style="147"/>
    <col min="26" max="57" width="9.140625" style="159"/>
    <col min="58" max="16384" width="9.140625" style="6"/>
  </cols>
  <sheetData>
    <row r="1" spans="1:31" ht="21.75" customHeight="1">
      <c r="A1" s="318" t="s">
        <v>70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</row>
    <row r="2" spans="1:31" ht="21.75" customHeight="1">
      <c r="A2" s="319" t="s">
        <v>155</v>
      </c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81"/>
    </row>
    <row r="3" spans="1:31" ht="17.25" customHeight="1">
      <c r="A3" s="82"/>
      <c r="B3" s="1"/>
      <c r="C3" s="86" t="s">
        <v>71</v>
      </c>
      <c r="D3" s="82"/>
      <c r="E3" s="82"/>
      <c r="F3" s="82"/>
      <c r="G3" s="82"/>
      <c r="H3" s="92"/>
      <c r="I3" s="92"/>
      <c r="J3" s="92"/>
      <c r="K3" s="92"/>
      <c r="L3" s="82"/>
      <c r="M3" s="82"/>
      <c r="N3" s="1"/>
      <c r="O3" s="1"/>
      <c r="P3" s="1"/>
      <c r="Q3" s="81"/>
    </row>
    <row r="4" spans="1:31" ht="24.75" customHeight="1">
      <c r="A4" s="82"/>
      <c r="B4" s="1"/>
      <c r="C4" s="86" t="s">
        <v>158</v>
      </c>
      <c r="D4" s="83"/>
      <c r="E4" s="82"/>
      <c r="F4" s="279"/>
      <c r="G4" s="82"/>
      <c r="H4" s="92"/>
      <c r="I4" s="92"/>
      <c r="J4" s="92"/>
      <c r="K4" s="92"/>
      <c r="L4" s="82"/>
      <c r="M4" s="82"/>
      <c r="N4" s="1"/>
      <c r="O4" s="1"/>
      <c r="P4" s="1"/>
      <c r="Q4" s="81"/>
    </row>
    <row r="5" spans="1:31" ht="9" customHeight="1">
      <c r="A5" s="82"/>
      <c r="B5" s="84"/>
      <c r="C5" s="87" t="s">
        <v>68</v>
      </c>
      <c r="D5" s="82"/>
      <c r="E5" s="82"/>
      <c r="F5" s="82"/>
      <c r="G5" s="82"/>
      <c r="H5" s="92"/>
      <c r="I5" s="92"/>
      <c r="J5" s="92"/>
      <c r="K5" s="92"/>
      <c r="L5" s="82"/>
      <c r="M5" s="82"/>
      <c r="N5" s="1"/>
      <c r="O5" s="1"/>
      <c r="P5" s="1"/>
      <c r="Q5" s="81"/>
    </row>
    <row r="6" spans="1:31" ht="11.25" customHeight="1">
      <c r="A6" s="82"/>
      <c r="B6" s="1"/>
      <c r="C6" s="86" t="s">
        <v>182</v>
      </c>
      <c r="D6" s="82"/>
      <c r="E6" s="82"/>
      <c r="F6" s="82"/>
      <c r="G6" s="82"/>
      <c r="H6" s="92"/>
      <c r="I6" s="92"/>
      <c r="J6" s="92"/>
      <c r="K6" s="92"/>
      <c r="L6" s="82"/>
      <c r="M6" s="82"/>
      <c r="N6" s="1"/>
      <c r="O6" s="1"/>
      <c r="P6" s="1"/>
      <c r="Q6" s="81"/>
    </row>
    <row r="7" spans="1:31" ht="13.5" customHeight="1" thickBot="1">
      <c r="A7" s="82"/>
      <c r="B7" s="82"/>
      <c r="C7" s="85" t="s">
        <v>69</v>
      </c>
      <c r="D7" s="82"/>
      <c r="E7" s="82"/>
      <c r="F7" s="82"/>
      <c r="G7" s="82"/>
      <c r="H7" s="92"/>
      <c r="I7" s="92"/>
      <c r="J7" s="92"/>
      <c r="K7" s="92"/>
      <c r="L7" s="82"/>
      <c r="M7" s="82"/>
      <c r="N7" s="1"/>
      <c r="O7" s="1"/>
      <c r="P7" s="1"/>
      <c r="Q7" s="81"/>
    </row>
    <row r="8" spans="1:31" ht="24" customHeight="1" thickBot="1">
      <c r="A8" s="7"/>
      <c r="B8" s="8"/>
      <c r="C8" s="79" t="s">
        <v>147</v>
      </c>
      <c r="D8" s="314" t="s">
        <v>159</v>
      </c>
      <c r="E8" s="315"/>
      <c r="F8" s="314" t="s">
        <v>160</v>
      </c>
      <c r="G8" s="315"/>
      <c r="H8" s="316" t="s">
        <v>161</v>
      </c>
      <c r="I8" s="317"/>
      <c r="J8" s="219" t="s">
        <v>162</v>
      </c>
      <c r="K8" s="95"/>
      <c r="L8" s="229" t="s">
        <v>154</v>
      </c>
      <c r="M8" s="78"/>
      <c r="N8" s="310" t="s">
        <v>163</v>
      </c>
      <c r="O8" s="311"/>
      <c r="P8" s="311"/>
      <c r="Q8" s="217" t="s">
        <v>128</v>
      </c>
      <c r="R8" s="217" t="s">
        <v>133</v>
      </c>
      <c r="S8" s="217" t="s">
        <v>128</v>
      </c>
      <c r="T8" s="148"/>
      <c r="U8" s="148"/>
      <c r="V8" s="148"/>
      <c r="W8" s="155"/>
      <c r="X8" s="155"/>
      <c r="Y8" s="155"/>
      <c r="Z8" s="155"/>
      <c r="AA8" s="155"/>
      <c r="AB8" s="155"/>
      <c r="AC8" s="155"/>
      <c r="AD8" s="155"/>
      <c r="AE8" s="155"/>
    </row>
    <row r="9" spans="1:31" ht="22.5" customHeight="1" thickBot="1">
      <c r="A9" s="9"/>
      <c r="B9" s="10"/>
      <c r="C9" s="196"/>
      <c r="D9" s="4" t="s">
        <v>57</v>
      </c>
      <c r="E9" s="4" t="s">
        <v>58</v>
      </c>
      <c r="F9" s="4" t="s">
        <v>59</v>
      </c>
      <c r="G9" s="2" t="s">
        <v>60</v>
      </c>
      <c r="H9" s="4" t="s">
        <v>59</v>
      </c>
      <c r="I9" s="4" t="s">
        <v>61</v>
      </c>
      <c r="J9" s="4" t="s">
        <v>59</v>
      </c>
      <c r="K9" s="4" t="s">
        <v>60</v>
      </c>
      <c r="L9" s="2" t="s">
        <v>59</v>
      </c>
      <c r="M9" s="2" t="s">
        <v>135</v>
      </c>
      <c r="N9" s="101" t="s">
        <v>59</v>
      </c>
      <c r="O9" s="101" t="s">
        <v>61</v>
      </c>
      <c r="P9" s="214" t="s">
        <v>142</v>
      </c>
      <c r="Q9" s="65" t="s">
        <v>138</v>
      </c>
      <c r="R9" s="65" t="s">
        <v>137</v>
      </c>
      <c r="S9" s="218" t="s">
        <v>153</v>
      </c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</row>
    <row r="10" spans="1:31" ht="20.25" customHeight="1">
      <c r="A10" s="9"/>
      <c r="B10" s="10"/>
      <c r="C10" s="196" t="s">
        <v>164</v>
      </c>
      <c r="D10" s="197"/>
      <c r="E10" s="197">
        <f>SUM(E11-E48)</f>
        <v>0</v>
      </c>
      <c r="F10" s="197"/>
      <c r="G10" s="197">
        <f>SUM(G11-G48)</f>
        <v>0</v>
      </c>
      <c r="H10" s="197"/>
      <c r="I10" s="197">
        <f>SUM(I11-I48)</f>
        <v>0</v>
      </c>
      <c r="J10" s="197"/>
      <c r="K10" s="197">
        <f>SUM(K11-K48)</f>
        <v>0</v>
      </c>
      <c r="L10" s="197"/>
      <c r="M10" s="197"/>
      <c r="N10" s="197">
        <v>0</v>
      </c>
      <c r="O10" s="102">
        <f>SUM(M10+K10+I10+G10+E10)</f>
        <v>0</v>
      </c>
      <c r="P10" s="97"/>
      <c r="Q10" s="202"/>
      <c r="R10" s="65"/>
      <c r="S10" s="21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</row>
    <row r="11" spans="1:31" ht="15" customHeight="1">
      <c r="A11" s="9"/>
      <c r="B11" s="10"/>
      <c r="C11" s="11" t="s">
        <v>0</v>
      </c>
      <c r="D11" s="261">
        <f>SUM(D12+D16)</f>
        <v>123742000</v>
      </c>
      <c r="E11" s="261">
        <f t="shared" ref="E11:L11" si="0">SUM(E12+E16)</f>
        <v>18435551</v>
      </c>
      <c r="F11" s="261">
        <f t="shared" si="0"/>
        <v>201979000</v>
      </c>
      <c r="G11" s="261">
        <f t="shared" si="0"/>
        <v>50681236</v>
      </c>
      <c r="H11" s="261">
        <f t="shared" si="0"/>
        <v>9900000</v>
      </c>
      <c r="I11" s="261">
        <f t="shared" si="0"/>
        <v>1302743</v>
      </c>
      <c r="J11" s="261">
        <f t="shared" si="0"/>
        <v>15500000</v>
      </c>
      <c r="K11" s="261">
        <f t="shared" si="0"/>
        <v>1885483</v>
      </c>
      <c r="L11" s="245">
        <f t="shared" si="0"/>
        <v>0</v>
      </c>
      <c r="M11" s="12">
        <f>SUM(M12+M16)</f>
        <v>0</v>
      </c>
      <c r="N11" s="12">
        <f>SUM(N12+N16)</f>
        <v>351121000</v>
      </c>
      <c r="O11" s="12">
        <f>SUM(O12+O16)</f>
        <v>72305013</v>
      </c>
      <c r="P11" s="12">
        <f>SUM(P12+P16)</f>
        <v>278815987</v>
      </c>
      <c r="Q11" s="112">
        <f>SUM(O11/N11*100)</f>
        <v>20.59261992304647</v>
      </c>
      <c r="R11" s="112">
        <f>SUM(E11/D11*100)</f>
        <v>14.898378076966592</v>
      </c>
      <c r="S11" s="112">
        <f>SUM(G11/F11*100)</f>
        <v>25.092329400581249</v>
      </c>
    </row>
    <row r="12" spans="1:31">
      <c r="A12" s="9"/>
      <c r="B12" s="10"/>
      <c r="C12" s="13" t="s">
        <v>1</v>
      </c>
      <c r="D12" s="261">
        <f>SUM(D20)</f>
        <v>111742000</v>
      </c>
      <c r="E12" s="261">
        <f>SUM(E20)</f>
        <v>16236131</v>
      </c>
      <c r="F12" s="261">
        <f>SUM(F20)</f>
        <v>201979000</v>
      </c>
      <c r="G12" s="261">
        <f>SUM(G20)</f>
        <v>50681236</v>
      </c>
      <c r="H12" s="292">
        <f t="shared" ref="H12:P12" si="1">SUM(H20)</f>
        <v>9900000</v>
      </c>
      <c r="I12" s="292">
        <f t="shared" si="1"/>
        <v>1302743</v>
      </c>
      <c r="J12" s="261">
        <f t="shared" si="1"/>
        <v>15500000</v>
      </c>
      <c r="K12" s="261">
        <f t="shared" si="1"/>
        <v>1885483</v>
      </c>
      <c r="L12" s="12">
        <f t="shared" si="1"/>
        <v>0</v>
      </c>
      <c r="M12" s="12">
        <f t="shared" si="1"/>
        <v>0</v>
      </c>
      <c r="N12" s="12">
        <f t="shared" si="1"/>
        <v>339121000</v>
      </c>
      <c r="O12" s="12">
        <f t="shared" si="1"/>
        <v>70105593</v>
      </c>
      <c r="P12" s="12">
        <f t="shared" si="1"/>
        <v>269015407</v>
      </c>
      <c r="Q12" s="112">
        <f>SUM(O12/N12*100)</f>
        <v>20.672737164610862</v>
      </c>
      <c r="R12" s="112">
        <f>SUM(E12/D12*100)</f>
        <v>14.530016466503195</v>
      </c>
      <c r="S12" s="112">
        <f>SUM(G12/F12*100)</f>
        <v>25.092329400581249</v>
      </c>
    </row>
    <row r="13" spans="1:31">
      <c r="A13" s="9"/>
      <c r="B13" s="10"/>
      <c r="C13" s="13" t="s">
        <v>62</v>
      </c>
      <c r="D13" s="261">
        <f>SUM(D49)</f>
        <v>80442000</v>
      </c>
      <c r="E13" s="261">
        <f>SUM(E49)</f>
        <v>15460985</v>
      </c>
      <c r="F13" s="261">
        <f>SUM(F49)</f>
        <v>201879000</v>
      </c>
      <c r="G13" s="261">
        <f>SUM(G49)</f>
        <v>50681236</v>
      </c>
      <c r="H13" s="292">
        <f t="shared" ref="H13:P13" si="2">SUM(H54)</f>
        <v>0</v>
      </c>
      <c r="I13" s="292">
        <f t="shared" si="2"/>
        <v>0</v>
      </c>
      <c r="J13" s="261">
        <f t="shared" si="2"/>
        <v>0</v>
      </c>
      <c r="K13" s="261">
        <f t="shared" si="2"/>
        <v>0</v>
      </c>
      <c r="L13" s="12">
        <f t="shared" si="2"/>
        <v>0</v>
      </c>
      <c r="M13" s="12">
        <f t="shared" si="2"/>
        <v>0</v>
      </c>
      <c r="N13" s="12">
        <f t="shared" si="2"/>
        <v>400000</v>
      </c>
      <c r="O13" s="12">
        <f t="shared" si="2"/>
        <v>90000</v>
      </c>
      <c r="P13" s="12">
        <f t="shared" si="2"/>
        <v>310000</v>
      </c>
      <c r="Q13" s="112">
        <f>SUM(O13/N13*100)</f>
        <v>22.5</v>
      </c>
      <c r="R13" s="112">
        <f>SUM(E13/D13*100)</f>
        <v>19.220040526093335</v>
      </c>
      <c r="S13" s="112">
        <f>SUM(G13/F13*100)</f>
        <v>25.104758791157078</v>
      </c>
    </row>
    <row r="14" spans="1:31">
      <c r="A14" s="9"/>
      <c r="B14" s="10"/>
      <c r="C14" s="15"/>
      <c r="D14" s="293"/>
      <c r="E14" s="293"/>
      <c r="F14" s="293"/>
      <c r="G14" s="293"/>
      <c r="H14" s="294"/>
      <c r="I14" s="294"/>
      <c r="J14" s="293"/>
      <c r="K14" s="293"/>
      <c r="L14" s="5"/>
      <c r="M14" s="5"/>
      <c r="N14" s="5"/>
      <c r="O14" s="5"/>
      <c r="P14" s="5"/>
      <c r="Q14" s="112"/>
      <c r="R14" s="112"/>
      <c r="S14" s="112"/>
    </row>
    <row r="15" spans="1:31">
      <c r="A15" s="9"/>
      <c r="B15" s="10"/>
      <c r="C15" s="16" t="s">
        <v>2</v>
      </c>
      <c r="D15" s="261"/>
      <c r="E15" s="261"/>
      <c r="F15" s="261"/>
      <c r="G15" s="261"/>
      <c r="H15" s="292"/>
      <c r="I15" s="292"/>
      <c r="J15" s="261"/>
      <c r="K15" s="261"/>
      <c r="L15" s="12"/>
      <c r="M15" s="12"/>
      <c r="N15" s="12"/>
      <c r="O15" s="12"/>
      <c r="P15" s="12"/>
      <c r="Q15" s="112"/>
      <c r="R15" s="112"/>
      <c r="S15" s="112"/>
    </row>
    <row r="16" spans="1:31">
      <c r="A16" s="9"/>
      <c r="B16" s="10">
        <v>73</v>
      </c>
      <c r="C16" s="17" t="s">
        <v>3</v>
      </c>
      <c r="D16" s="261">
        <f>SUM(D36)</f>
        <v>12000000</v>
      </c>
      <c r="E16" s="261">
        <f>SUM(E36)</f>
        <v>2199420</v>
      </c>
      <c r="F16" s="261">
        <f>SUM(F36)</f>
        <v>0</v>
      </c>
      <c r="G16" s="261">
        <f>SUM(G36)</f>
        <v>0</v>
      </c>
      <c r="H16" s="292">
        <f t="shared" ref="H16:P16" si="3">SUM(H36)</f>
        <v>0</v>
      </c>
      <c r="I16" s="292">
        <f t="shared" si="3"/>
        <v>0</v>
      </c>
      <c r="J16" s="261">
        <f t="shared" si="3"/>
        <v>0</v>
      </c>
      <c r="K16" s="261">
        <f t="shared" si="3"/>
        <v>0</v>
      </c>
      <c r="L16" s="12">
        <f t="shared" si="3"/>
        <v>0</v>
      </c>
      <c r="M16" s="12">
        <f t="shared" si="3"/>
        <v>0</v>
      </c>
      <c r="N16" s="12">
        <f t="shared" si="3"/>
        <v>12000000</v>
      </c>
      <c r="O16" s="12">
        <f t="shared" si="3"/>
        <v>2199420</v>
      </c>
      <c r="P16" s="12">
        <f t="shared" si="3"/>
        <v>9800580</v>
      </c>
      <c r="Q16" s="112">
        <f>SUM(O16/N16*100)</f>
        <v>18.328500000000002</v>
      </c>
      <c r="R16" s="112">
        <f>SUM(E16/D16*100)</f>
        <v>18.328500000000002</v>
      </c>
      <c r="S16" s="112"/>
    </row>
    <row r="17" spans="1:57" ht="12" thickBot="1">
      <c r="A17" s="18"/>
      <c r="B17" s="19">
        <v>48</v>
      </c>
      <c r="C17" s="20" t="s">
        <v>4</v>
      </c>
      <c r="D17" s="295">
        <f t="shared" ref="D17:K17" si="4">SUM(D67)</f>
        <v>43300000</v>
      </c>
      <c r="E17" s="295">
        <f t="shared" si="4"/>
        <v>2974566</v>
      </c>
      <c r="F17" s="295">
        <f t="shared" si="4"/>
        <v>100000</v>
      </c>
      <c r="G17" s="295">
        <f t="shared" si="4"/>
        <v>0</v>
      </c>
      <c r="H17" s="295">
        <f t="shared" si="4"/>
        <v>0</v>
      </c>
      <c r="I17" s="295">
        <f t="shared" si="4"/>
        <v>0</v>
      </c>
      <c r="J17" s="295">
        <f t="shared" si="4"/>
        <v>0</v>
      </c>
      <c r="K17" s="295">
        <f t="shared" si="4"/>
        <v>0</v>
      </c>
      <c r="L17" s="21">
        <f>SUM(L97)</f>
        <v>0</v>
      </c>
      <c r="M17" s="21">
        <f>SUM(M97)</f>
        <v>0</v>
      </c>
      <c r="N17" s="21">
        <f>SUM(N97)</f>
        <v>0</v>
      </c>
      <c r="O17" s="21">
        <f>SUM(O97)</f>
        <v>0</v>
      </c>
      <c r="P17" s="21">
        <f>SUM(P97)</f>
        <v>0</v>
      </c>
      <c r="Q17" s="112" t="e">
        <f>SUM(O17/N17*100)</f>
        <v>#DIV/0!</v>
      </c>
      <c r="R17" s="112">
        <f>SUM(E17/D17*100)</f>
        <v>6.8696674364896069</v>
      </c>
      <c r="S17" s="112">
        <f>SUM(G17/F17*100)</f>
        <v>0</v>
      </c>
    </row>
    <row r="18" spans="1:57" ht="12" thickBot="1">
      <c r="A18" s="22"/>
      <c r="B18" s="10"/>
      <c r="C18" s="23"/>
      <c r="D18" s="296"/>
      <c r="E18" s="296"/>
      <c r="F18" s="296"/>
      <c r="G18" s="297"/>
      <c r="H18" s="298"/>
      <c r="I18" s="298"/>
      <c r="J18" s="24"/>
      <c r="K18" s="24"/>
      <c r="L18" s="25"/>
      <c r="M18" s="25"/>
      <c r="N18" s="103"/>
      <c r="O18" s="103"/>
      <c r="P18" s="215"/>
      <c r="Q18" s="112"/>
      <c r="R18" s="112"/>
      <c r="S18" s="112"/>
    </row>
    <row r="19" spans="1:57">
      <c r="A19" s="76" t="s">
        <v>56</v>
      </c>
      <c r="B19" s="77"/>
      <c r="C19" s="77"/>
      <c r="D19" s="77"/>
      <c r="E19" s="77"/>
      <c r="F19" s="77"/>
      <c r="G19" s="77"/>
      <c r="H19" s="299"/>
      <c r="I19" s="299"/>
      <c r="J19" s="93"/>
      <c r="K19" s="93"/>
      <c r="L19" s="77"/>
      <c r="M19" s="77"/>
      <c r="N19" s="104"/>
      <c r="O19" s="104"/>
      <c r="P19" s="99"/>
      <c r="Q19" s="112"/>
      <c r="R19" s="112"/>
      <c r="S19" s="112"/>
    </row>
    <row r="20" spans="1:57" s="228" customFormat="1">
      <c r="A20" s="224"/>
      <c r="B20" s="224"/>
      <c r="C20" s="224"/>
      <c r="D20" s="246">
        <f>SUM(D21+D26+D32+D39)</f>
        <v>111742000</v>
      </c>
      <c r="E20" s="246">
        <f t="shared" ref="E20:J20" si="5">SUM(E21+E26+E32+E39)</f>
        <v>16236131</v>
      </c>
      <c r="F20" s="246">
        <f t="shared" si="5"/>
        <v>201979000</v>
      </c>
      <c r="G20" s="246">
        <f t="shared" si="5"/>
        <v>50681236</v>
      </c>
      <c r="H20" s="246">
        <f t="shared" si="5"/>
        <v>9900000</v>
      </c>
      <c r="I20" s="246">
        <f t="shared" si="5"/>
        <v>1302743</v>
      </c>
      <c r="J20" s="246">
        <f t="shared" si="5"/>
        <v>15500000</v>
      </c>
      <c r="K20" s="225">
        <f t="shared" ref="K20:P20" si="6">SUM(K21+K26+K32+K39)</f>
        <v>1885483</v>
      </c>
      <c r="L20" s="225">
        <f t="shared" si="6"/>
        <v>0</v>
      </c>
      <c r="M20" s="225">
        <f t="shared" si="6"/>
        <v>0</v>
      </c>
      <c r="N20" s="225">
        <f t="shared" si="6"/>
        <v>339121000</v>
      </c>
      <c r="O20" s="225">
        <f t="shared" si="6"/>
        <v>70105593</v>
      </c>
      <c r="P20" s="225">
        <f t="shared" si="6"/>
        <v>269015407</v>
      </c>
      <c r="Q20" s="226">
        <f t="shared" ref="Q20:Q32" si="7">SUM(O20/N20*100)</f>
        <v>20.672737164610862</v>
      </c>
      <c r="R20" s="226">
        <f t="shared" ref="R20:R26" si="8">SUM(E20/D20*100)</f>
        <v>14.530016466503195</v>
      </c>
      <c r="S20" s="226">
        <f>SUM(G20/F20*100)</f>
        <v>25.092329400581249</v>
      </c>
      <c r="T20" s="208"/>
      <c r="U20" s="208"/>
      <c r="V20" s="208"/>
      <c r="W20" s="208"/>
      <c r="X20" s="208"/>
      <c r="Y20" s="208"/>
      <c r="Z20" s="227"/>
      <c r="AA20" s="227"/>
      <c r="AB20" s="227"/>
      <c r="AC20" s="227"/>
      <c r="AD20" s="227"/>
      <c r="AE20" s="227"/>
      <c r="AF20" s="227"/>
      <c r="AG20" s="227"/>
      <c r="AH20" s="227"/>
      <c r="AI20" s="227"/>
      <c r="AJ20" s="227"/>
      <c r="AK20" s="227"/>
      <c r="AL20" s="227"/>
      <c r="AM20" s="227"/>
      <c r="AN20" s="227"/>
      <c r="AO20" s="227"/>
      <c r="AP20" s="227"/>
      <c r="AQ20" s="227"/>
      <c r="AR20" s="227"/>
      <c r="AS20" s="227"/>
      <c r="AT20" s="227"/>
      <c r="AU20" s="227"/>
      <c r="AV20" s="227"/>
      <c r="AW20" s="227"/>
      <c r="AX20" s="227"/>
      <c r="AY20" s="227"/>
      <c r="AZ20" s="227"/>
      <c r="BA20" s="227"/>
      <c r="BB20" s="227"/>
      <c r="BC20" s="227"/>
      <c r="BD20" s="227"/>
      <c r="BE20" s="227"/>
    </row>
    <row r="21" spans="1:57" s="31" customFormat="1">
      <c r="A21" s="26" t="s">
        <v>64</v>
      </c>
      <c r="B21" s="27"/>
      <c r="C21" s="28" t="s">
        <v>5</v>
      </c>
      <c r="D21" s="300">
        <f>SUM(D22:D25)</f>
        <v>78242000</v>
      </c>
      <c r="E21" s="300">
        <f t="shared" ref="E21:J21" si="9">SUM(E22:E25)</f>
        <v>6565893</v>
      </c>
      <c r="F21" s="300">
        <f t="shared" si="9"/>
        <v>0</v>
      </c>
      <c r="G21" s="300">
        <f t="shared" si="9"/>
        <v>0</v>
      </c>
      <c r="H21" s="300">
        <f t="shared" si="9"/>
        <v>0</v>
      </c>
      <c r="I21" s="300">
        <f t="shared" si="9"/>
        <v>0</v>
      </c>
      <c r="J21" s="300">
        <f t="shared" si="9"/>
        <v>0</v>
      </c>
      <c r="K21" s="30">
        <f>SUM(K22:K25)</f>
        <v>0</v>
      </c>
      <c r="L21" s="29"/>
      <c r="M21" s="98"/>
      <c r="N21" s="105">
        <f t="shared" ref="N21:N34" si="10">SUM(L21+J21+H21+F21+D21)</f>
        <v>78242000</v>
      </c>
      <c r="O21" s="105">
        <f>SUM(M21+K21+I21+G22+E21)</f>
        <v>6565893</v>
      </c>
      <c r="P21" s="97">
        <f t="shared" ref="P21:P41" si="11">SUM(N21-O21)</f>
        <v>71676107</v>
      </c>
      <c r="Q21" s="112">
        <f t="shared" si="7"/>
        <v>8.3917755169857617</v>
      </c>
      <c r="R21" s="112">
        <f t="shared" si="8"/>
        <v>8.3917755169857617</v>
      </c>
      <c r="S21" s="112"/>
      <c r="T21" s="144"/>
      <c r="U21" s="144"/>
      <c r="V21" s="144"/>
      <c r="W21" s="144"/>
      <c r="X21" s="144"/>
      <c r="Y21" s="14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</row>
    <row r="22" spans="1:57">
      <c r="A22" s="32"/>
      <c r="B22" s="33" t="s">
        <v>6</v>
      </c>
      <c r="C22" s="34" t="s">
        <v>7</v>
      </c>
      <c r="D22" s="35">
        <v>4042000</v>
      </c>
      <c r="E22" s="35">
        <v>753755</v>
      </c>
      <c r="F22" s="35"/>
      <c r="G22" s="36"/>
      <c r="H22" s="35"/>
      <c r="I22" s="35"/>
      <c r="J22" s="35"/>
      <c r="K22" s="35"/>
      <c r="L22" s="36"/>
      <c r="M22" s="99"/>
      <c r="N22" s="12">
        <f t="shared" si="10"/>
        <v>4042000</v>
      </c>
      <c r="O22" s="12">
        <f t="shared" ref="O22:O31" si="12">SUM(M22+K22+I22+G22+E22)</f>
        <v>753755</v>
      </c>
      <c r="P22" s="97">
        <f t="shared" si="11"/>
        <v>3288245</v>
      </c>
      <c r="Q22" s="112">
        <f t="shared" si="7"/>
        <v>18.648070262246414</v>
      </c>
      <c r="R22" s="112">
        <f t="shared" si="8"/>
        <v>18.648070262246414</v>
      </c>
      <c r="S22" s="112"/>
    </row>
    <row r="23" spans="1:57">
      <c r="A23" s="32"/>
      <c r="B23" s="33" t="s">
        <v>8</v>
      </c>
      <c r="C23" s="34" t="s">
        <v>9</v>
      </c>
      <c r="D23" s="35">
        <v>12000000</v>
      </c>
      <c r="E23" s="35">
        <v>1388531</v>
      </c>
      <c r="F23" s="35"/>
      <c r="G23" s="36"/>
      <c r="H23" s="35"/>
      <c r="I23" s="35"/>
      <c r="J23" s="35"/>
      <c r="K23" s="35"/>
      <c r="L23" s="36"/>
      <c r="M23" s="99"/>
      <c r="N23" s="12">
        <f t="shared" si="10"/>
        <v>12000000</v>
      </c>
      <c r="O23" s="12">
        <f t="shared" si="12"/>
        <v>1388531</v>
      </c>
      <c r="P23" s="97">
        <f t="shared" si="11"/>
        <v>10611469</v>
      </c>
      <c r="Q23" s="112">
        <f t="shared" si="7"/>
        <v>11.571091666666666</v>
      </c>
      <c r="R23" s="112">
        <f t="shared" si="8"/>
        <v>11.571091666666666</v>
      </c>
      <c r="S23" s="112"/>
    </row>
    <row r="24" spans="1:57">
      <c r="A24" s="32"/>
      <c r="B24" s="33" t="s">
        <v>10</v>
      </c>
      <c r="C24" s="34" t="s">
        <v>11</v>
      </c>
      <c r="D24" s="35">
        <v>61700000</v>
      </c>
      <c r="E24" s="35">
        <v>4401675</v>
      </c>
      <c r="F24" s="35"/>
      <c r="G24" s="36"/>
      <c r="H24" s="35"/>
      <c r="I24" s="35"/>
      <c r="J24" s="35"/>
      <c r="K24" s="35"/>
      <c r="L24" s="36"/>
      <c r="M24" s="99"/>
      <c r="N24" s="12">
        <f t="shared" si="10"/>
        <v>61700000</v>
      </c>
      <c r="O24" s="12">
        <f t="shared" si="12"/>
        <v>4401675</v>
      </c>
      <c r="P24" s="97">
        <f t="shared" si="11"/>
        <v>57298325</v>
      </c>
      <c r="Q24" s="112">
        <f t="shared" si="7"/>
        <v>7.133995137763371</v>
      </c>
      <c r="R24" s="112">
        <f t="shared" si="8"/>
        <v>7.133995137763371</v>
      </c>
      <c r="S24" s="112"/>
    </row>
    <row r="25" spans="1:57">
      <c r="A25" s="32"/>
      <c r="B25" s="33" t="s">
        <v>12</v>
      </c>
      <c r="C25" s="34" t="s">
        <v>13</v>
      </c>
      <c r="D25" s="35">
        <v>500000</v>
      </c>
      <c r="E25" s="35">
        <v>21932</v>
      </c>
      <c r="F25" s="35"/>
      <c r="G25" s="36"/>
      <c r="H25" s="35"/>
      <c r="I25" s="35"/>
      <c r="J25" s="35"/>
      <c r="K25" s="35"/>
      <c r="L25" s="36"/>
      <c r="M25" s="99"/>
      <c r="N25" s="12">
        <f t="shared" si="10"/>
        <v>500000</v>
      </c>
      <c r="O25" s="12">
        <f t="shared" si="12"/>
        <v>21932</v>
      </c>
      <c r="P25" s="97">
        <f t="shared" si="11"/>
        <v>478068</v>
      </c>
      <c r="Q25" s="112">
        <f t="shared" si="7"/>
        <v>4.3864000000000001</v>
      </c>
      <c r="R25" s="112">
        <f t="shared" si="8"/>
        <v>4.3864000000000001</v>
      </c>
      <c r="S25" s="112"/>
    </row>
    <row r="26" spans="1:57" s="38" customFormat="1">
      <c r="A26" s="37">
        <v>72</v>
      </c>
      <c r="B26" s="27"/>
      <c r="C26" s="28" t="s">
        <v>14</v>
      </c>
      <c r="D26" s="30">
        <f>SUM(D27:D31)</f>
        <v>6500000</v>
      </c>
      <c r="E26" s="30">
        <f t="shared" ref="E26:J26" si="13">SUM(E27:E31)</f>
        <v>812489</v>
      </c>
      <c r="F26" s="30">
        <f t="shared" si="13"/>
        <v>0</v>
      </c>
      <c r="G26" s="30">
        <f t="shared" si="13"/>
        <v>0</v>
      </c>
      <c r="H26" s="30">
        <f t="shared" si="13"/>
        <v>9900000</v>
      </c>
      <c r="I26" s="30">
        <f t="shared" si="13"/>
        <v>1264240</v>
      </c>
      <c r="J26" s="30">
        <f t="shared" si="13"/>
        <v>0</v>
      </c>
      <c r="K26" s="30">
        <f>SUM(K28:K31)</f>
        <v>0</v>
      </c>
      <c r="L26" s="29">
        <f>SUM(L28:L31)</f>
        <v>0</v>
      </c>
      <c r="M26" s="98">
        <f>SUM(M28:M31)</f>
        <v>0</v>
      </c>
      <c r="N26" s="105">
        <f t="shared" si="10"/>
        <v>16400000</v>
      </c>
      <c r="O26" s="107">
        <f t="shared" si="12"/>
        <v>2076729</v>
      </c>
      <c r="P26" s="97">
        <f t="shared" si="11"/>
        <v>14323271</v>
      </c>
      <c r="Q26" s="112">
        <f t="shared" si="7"/>
        <v>12.662981707317073</v>
      </c>
      <c r="R26" s="112">
        <f t="shared" si="8"/>
        <v>12.499830769230769</v>
      </c>
      <c r="S26" s="112"/>
      <c r="T26" s="144"/>
      <c r="U26" s="144"/>
      <c r="V26" s="144"/>
      <c r="W26" s="144"/>
      <c r="X26" s="144"/>
      <c r="Y26" s="14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</row>
    <row r="27" spans="1:57" s="74" customFormat="1">
      <c r="A27" s="256"/>
      <c r="B27" s="33" t="s">
        <v>15</v>
      </c>
      <c r="C27" s="34" t="s">
        <v>16</v>
      </c>
      <c r="D27" s="257">
        <v>0</v>
      </c>
      <c r="E27" s="257">
        <v>0</v>
      </c>
      <c r="F27" s="257"/>
      <c r="G27" s="258"/>
      <c r="H27" s="278">
        <v>0</v>
      </c>
      <c r="I27" s="249">
        <v>0</v>
      </c>
      <c r="J27" s="257"/>
      <c r="K27" s="257"/>
      <c r="L27" s="257"/>
      <c r="M27" s="259"/>
      <c r="N27" s="260"/>
      <c r="O27" s="261"/>
      <c r="P27" s="262"/>
      <c r="Q27" s="163"/>
      <c r="R27" s="163"/>
      <c r="S27" s="163"/>
      <c r="T27" s="144"/>
      <c r="U27" s="144"/>
      <c r="V27" s="144"/>
      <c r="W27" s="144"/>
      <c r="X27" s="144"/>
      <c r="Y27" s="144"/>
    </row>
    <row r="28" spans="1:57">
      <c r="A28" s="32"/>
      <c r="B28" s="33" t="s">
        <v>17</v>
      </c>
      <c r="C28" s="34" t="s">
        <v>150</v>
      </c>
      <c r="D28" s="35">
        <v>1000000</v>
      </c>
      <c r="E28" s="35">
        <v>133480</v>
      </c>
      <c r="F28" s="35"/>
      <c r="G28" s="36"/>
      <c r="H28" s="35">
        <v>600000</v>
      </c>
      <c r="I28" s="35">
        <v>5820</v>
      </c>
      <c r="J28" s="35"/>
      <c r="K28" s="35"/>
      <c r="L28" s="36"/>
      <c r="M28" s="99"/>
      <c r="N28" s="12">
        <f t="shared" si="10"/>
        <v>1600000</v>
      </c>
      <c r="O28" s="12">
        <f t="shared" si="12"/>
        <v>139300</v>
      </c>
      <c r="P28" s="97">
        <f>SUM(N28-O28)</f>
        <v>1460700</v>
      </c>
      <c r="Q28" s="112">
        <f t="shared" si="7"/>
        <v>8.7062500000000007</v>
      </c>
      <c r="R28" s="112">
        <f t="shared" ref="R28:R34" si="14">SUM(E28/D28*100)</f>
        <v>13.347999999999999</v>
      </c>
      <c r="S28" s="112"/>
    </row>
    <row r="29" spans="1:57" ht="12.75">
      <c r="A29" s="32"/>
      <c r="B29" s="33" t="s">
        <v>18</v>
      </c>
      <c r="C29" s="273" t="s">
        <v>151</v>
      </c>
      <c r="D29" s="35">
        <v>1000000</v>
      </c>
      <c r="E29" s="35">
        <v>0</v>
      </c>
      <c r="F29" s="35"/>
      <c r="G29" s="36"/>
      <c r="H29" s="35">
        <v>8300000</v>
      </c>
      <c r="I29" s="35">
        <v>1258420</v>
      </c>
      <c r="J29" s="35"/>
      <c r="K29" s="35"/>
      <c r="L29" s="36"/>
      <c r="M29" s="99"/>
      <c r="N29" s="12">
        <f t="shared" si="10"/>
        <v>9300000</v>
      </c>
      <c r="O29" s="12">
        <f t="shared" si="12"/>
        <v>1258420</v>
      </c>
      <c r="P29" s="97">
        <f>SUM(N29-O29)</f>
        <v>8041580</v>
      </c>
      <c r="Q29" s="112">
        <f t="shared" si="7"/>
        <v>13.531397849462365</v>
      </c>
      <c r="R29" s="112">
        <f t="shared" si="14"/>
        <v>0</v>
      </c>
      <c r="S29" s="112"/>
    </row>
    <row r="30" spans="1:57">
      <c r="A30" s="32"/>
      <c r="B30" s="33" t="s">
        <v>19</v>
      </c>
      <c r="C30" s="34" t="s">
        <v>20</v>
      </c>
      <c r="D30" s="35">
        <v>0</v>
      </c>
      <c r="E30" s="35">
        <v>33000</v>
      </c>
      <c r="F30" s="35"/>
      <c r="G30" s="36"/>
      <c r="H30" s="35">
        <v>0</v>
      </c>
      <c r="I30" s="35"/>
      <c r="J30" s="35"/>
      <c r="K30" s="35"/>
      <c r="L30" s="36"/>
      <c r="M30" s="99"/>
      <c r="N30" s="12">
        <f t="shared" si="10"/>
        <v>0</v>
      </c>
      <c r="O30" s="12">
        <f t="shared" si="12"/>
        <v>33000</v>
      </c>
      <c r="P30" s="97">
        <f>SUM(N30-O30)</f>
        <v>-33000</v>
      </c>
      <c r="Q30" s="112" t="e">
        <f t="shared" si="7"/>
        <v>#DIV/0!</v>
      </c>
      <c r="R30" s="112" t="e">
        <f t="shared" si="14"/>
        <v>#DIV/0!</v>
      </c>
      <c r="S30" s="112"/>
    </row>
    <row r="31" spans="1:57">
      <c r="A31" s="32"/>
      <c r="B31" s="33" t="s">
        <v>21</v>
      </c>
      <c r="C31" s="34" t="s">
        <v>22</v>
      </c>
      <c r="D31" s="35">
        <v>4500000</v>
      </c>
      <c r="E31" s="35">
        <v>646009</v>
      </c>
      <c r="F31" s="35"/>
      <c r="G31" s="36"/>
      <c r="H31" s="35">
        <v>1000000</v>
      </c>
      <c r="I31" s="35">
        <v>0</v>
      </c>
      <c r="J31" s="35"/>
      <c r="K31" s="35"/>
      <c r="L31" s="36"/>
      <c r="M31" s="99"/>
      <c r="N31" s="12">
        <f t="shared" si="10"/>
        <v>5500000</v>
      </c>
      <c r="O31" s="12">
        <f t="shared" si="12"/>
        <v>646009</v>
      </c>
      <c r="P31" s="97">
        <f>SUM(N31-O31)</f>
        <v>4853991</v>
      </c>
      <c r="Q31" s="112">
        <f t="shared" si="7"/>
        <v>11.745618181818182</v>
      </c>
      <c r="R31" s="112">
        <f t="shared" si="14"/>
        <v>14.355755555555556</v>
      </c>
      <c r="S31" s="112"/>
    </row>
    <row r="32" spans="1:57" s="44" customFormat="1">
      <c r="A32" s="39">
        <v>74</v>
      </c>
      <c r="B32" s="40"/>
      <c r="C32" s="41" t="s">
        <v>23</v>
      </c>
      <c r="D32" s="42">
        <f>SUM(D33:D34)</f>
        <v>27000000</v>
      </c>
      <c r="E32" s="42">
        <f t="shared" ref="E32:L32" si="15">SUM(E33:E34)</f>
        <v>8857749</v>
      </c>
      <c r="F32" s="42">
        <f t="shared" si="15"/>
        <v>201979000</v>
      </c>
      <c r="G32" s="42">
        <f t="shared" si="15"/>
        <v>50681236</v>
      </c>
      <c r="H32" s="42">
        <f t="shared" si="15"/>
        <v>0</v>
      </c>
      <c r="I32" s="42">
        <f t="shared" si="15"/>
        <v>38503</v>
      </c>
      <c r="J32" s="42">
        <f t="shared" si="15"/>
        <v>15500000</v>
      </c>
      <c r="K32" s="42">
        <f t="shared" si="15"/>
        <v>1885483</v>
      </c>
      <c r="L32" s="250">
        <f t="shared" si="15"/>
        <v>0</v>
      </c>
      <c r="M32" s="100">
        <f>SUM(M33)</f>
        <v>0</v>
      </c>
      <c r="N32" s="106">
        <f t="shared" si="10"/>
        <v>244479000</v>
      </c>
      <c r="O32" s="107">
        <f>SUM(M32+K32+I32+G33+E32)</f>
        <v>61462971</v>
      </c>
      <c r="P32" s="97">
        <f t="shared" si="11"/>
        <v>183016029</v>
      </c>
      <c r="Q32" s="112">
        <f t="shared" si="7"/>
        <v>25.140388745045588</v>
      </c>
      <c r="R32" s="112">
        <f t="shared" si="14"/>
        <v>32.806477777777779</v>
      </c>
      <c r="S32" s="112">
        <f>SUM(G32/F32*100)</f>
        <v>25.092329400581249</v>
      </c>
      <c r="T32" s="149"/>
      <c r="U32" s="149"/>
      <c r="V32" s="149"/>
      <c r="W32" s="149"/>
      <c r="X32" s="149"/>
      <c r="Y32" s="149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6"/>
      <c r="AS32" s="156"/>
      <c r="AT32" s="156"/>
      <c r="AU32" s="156"/>
      <c r="AV32" s="156"/>
      <c r="AW32" s="156"/>
      <c r="AX32" s="156"/>
      <c r="AY32" s="156"/>
      <c r="AZ32" s="156"/>
      <c r="BA32" s="156"/>
      <c r="BB32" s="156"/>
      <c r="BC32" s="156"/>
      <c r="BD32" s="156"/>
      <c r="BE32" s="156"/>
    </row>
    <row r="33" spans="1:57">
      <c r="A33" s="32"/>
      <c r="B33" s="33" t="s">
        <v>24</v>
      </c>
      <c r="C33" s="34" t="s">
        <v>25</v>
      </c>
      <c r="D33" s="35">
        <v>27000000</v>
      </c>
      <c r="E33" s="35">
        <v>8857749</v>
      </c>
      <c r="F33" s="35">
        <v>201979000</v>
      </c>
      <c r="G33" s="35">
        <v>50681236</v>
      </c>
      <c r="H33" s="35"/>
      <c r="I33" s="35">
        <v>38503</v>
      </c>
      <c r="J33" s="35"/>
      <c r="K33" s="35">
        <v>1885483</v>
      </c>
      <c r="L33" s="36"/>
      <c r="M33" s="99"/>
      <c r="N33" s="12">
        <f t="shared" si="10"/>
        <v>228979000</v>
      </c>
      <c r="O33" s="12">
        <f>SUM(M33+K33+I33+G33+E33)</f>
        <v>61462971</v>
      </c>
      <c r="P33" s="97">
        <f t="shared" si="11"/>
        <v>167516029</v>
      </c>
      <c r="Q33" s="112"/>
      <c r="R33" s="112">
        <f t="shared" si="14"/>
        <v>32.806477777777779</v>
      </c>
      <c r="S33" s="112">
        <f>SUM(G33/F33*100)</f>
        <v>25.092329400581249</v>
      </c>
    </row>
    <row r="34" spans="1:57" ht="12" thickBot="1">
      <c r="A34" s="32"/>
      <c r="B34" s="33" t="s">
        <v>26</v>
      </c>
      <c r="C34" s="34" t="s">
        <v>27</v>
      </c>
      <c r="D34" s="35">
        <v>0</v>
      </c>
      <c r="E34" s="35"/>
      <c r="F34" s="35"/>
      <c r="G34" s="36"/>
      <c r="H34" s="35"/>
      <c r="I34" s="35"/>
      <c r="J34" s="35">
        <v>15500000</v>
      </c>
      <c r="K34" s="35"/>
      <c r="L34" s="36"/>
      <c r="M34" s="99"/>
      <c r="N34" s="12">
        <f t="shared" si="10"/>
        <v>15500000</v>
      </c>
      <c r="O34" s="12">
        <f>SUM(M34+K34+I34+G34+E34)</f>
        <v>0</v>
      </c>
      <c r="P34" s="97">
        <f t="shared" si="11"/>
        <v>15500000</v>
      </c>
      <c r="Q34" s="112"/>
      <c r="R34" s="112" t="e">
        <f t="shared" si="14"/>
        <v>#DIV/0!</v>
      </c>
      <c r="S34" s="112"/>
    </row>
    <row r="35" spans="1:57">
      <c r="A35" s="75" t="s">
        <v>55</v>
      </c>
      <c r="B35" s="47"/>
      <c r="C35" s="47"/>
      <c r="D35" s="303">
        <f>SUM(D36)</f>
        <v>12000000</v>
      </c>
      <c r="E35" s="303">
        <f t="shared" ref="E35:O35" si="16">SUM(E36)</f>
        <v>2199420</v>
      </c>
      <c r="F35" s="303">
        <f t="shared" si="16"/>
        <v>0</v>
      </c>
      <c r="G35" s="303">
        <f t="shared" si="16"/>
        <v>0</v>
      </c>
      <c r="H35" s="304">
        <f t="shared" si="16"/>
        <v>0</v>
      </c>
      <c r="I35" s="304">
        <f t="shared" si="16"/>
        <v>0</v>
      </c>
      <c r="J35" s="305">
        <f t="shared" si="16"/>
        <v>0</v>
      </c>
      <c r="K35" s="305">
        <f t="shared" si="16"/>
        <v>0</v>
      </c>
      <c r="L35" s="305">
        <f t="shared" si="16"/>
        <v>0</v>
      </c>
      <c r="M35" s="305">
        <f t="shared" si="16"/>
        <v>0</v>
      </c>
      <c r="N35" s="305">
        <f t="shared" si="16"/>
        <v>12000000</v>
      </c>
      <c r="O35" s="305">
        <f t="shared" si="16"/>
        <v>2199420</v>
      </c>
      <c r="P35" s="97">
        <f t="shared" si="11"/>
        <v>9800580</v>
      </c>
      <c r="Q35" s="112">
        <f>SUM(O35/N35*100)</f>
        <v>18.328500000000002</v>
      </c>
      <c r="R35" s="112">
        <f>SUM(E35/D35*100)</f>
        <v>18.328500000000002</v>
      </c>
      <c r="S35" s="112"/>
    </row>
    <row r="36" spans="1:57" s="52" customFormat="1" ht="19.5" customHeight="1">
      <c r="A36" s="48">
        <v>73</v>
      </c>
      <c r="B36" s="49"/>
      <c r="C36" s="50" t="s">
        <v>28</v>
      </c>
      <c r="D36" s="51">
        <f>SUM(D37:D38)</f>
        <v>12000000</v>
      </c>
      <c r="E36" s="51">
        <f t="shared" ref="E36:M36" si="17">SUM(E37:E38)</f>
        <v>2199420</v>
      </c>
      <c r="F36" s="51">
        <f t="shared" si="17"/>
        <v>0</v>
      </c>
      <c r="G36" s="51">
        <f t="shared" si="17"/>
        <v>0</v>
      </c>
      <c r="H36" s="51">
        <f t="shared" si="17"/>
        <v>0</v>
      </c>
      <c r="I36" s="51">
        <f t="shared" si="17"/>
        <v>0</v>
      </c>
      <c r="J36" s="51">
        <f t="shared" si="17"/>
        <v>0</v>
      </c>
      <c r="K36" s="51">
        <f t="shared" si="17"/>
        <v>0</v>
      </c>
      <c r="L36" s="51">
        <f t="shared" si="17"/>
        <v>0</v>
      </c>
      <c r="M36" s="51">
        <f t="shared" si="17"/>
        <v>0</v>
      </c>
      <c r="N36" s="51">
        <f>SUM(N37:N38)</f>
        <v>12000000</v>
      </c>
      <c r="O36" s="51">
        <f>SUM(O37:O38)</f>
        <v>2199420</v>
      </c>
      <c r="P36" s="97">
        <f t="shared" si="11"/>
        <v>9800580</v>
      </c>
      <c r="Q36" s="112">
        <f>SUM(O36/N36*100)</f>
        <v>18.328500000000002</v>
      </c>
      <c r="R36" s="112">
        <f>SUM(E36/D36*100)</f>
        <v>18.328500000000002</v>
      </c>
      <c r="S36" s="112"/>
      <c r="T36" s="147"/>
      <c r="U36" s="147"/>
      <c r="V36" s="147"/>
      <c r="W36" s="147"/>
      <c r="X36" s="147"/>
      <c r="Y36" s="147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159"/>
      <c r="AO36" s="159"/>
      <c r="AP36" s="159"/>
      <c r="AQ36" s="159"/>
      <c r="AR36" s="159"/>
      <c r="AS36" s="159"/>
      <c r="AT36" s="159"/>
      <c r="AU36" s="159"/>
      <c r="AV36" s="159"/>
      <c r="AW36" s="159"/>
      <c r="AX36" s="159"/>
      <c r="AY36" s="159"/>
      <c r="AZ36" s="159"/>
      <c r="BA36" s="159"/>
      <c r="BB36" s="159"/>
      <c r="BC36" s="159"/>
      <c r="BD36" s="159"/>
      <c r="BE36" s="159"/>
    </row>
    <row r="37" spans="1:57">
      <c r="A37" s="32"/>
      <c r="B37" s="33" t="s">
        <v>29</v>
      </c>
      <c r="C37" s="34" t="s">
        <v>30</v>
      </c>
      <c r="D37" s="35">
        <v>1000000</v>
      </c>
      <c r="E37" s="35">
        <v>0</v>
      </c>
      <c r="F37" s="35"/>
      <c r="G37" s="36"/>
      <c r="H37" s="35">
        <v>0</v>
      </c>
      <c r="I37" s="35">
        <v>0</v>
      </c>
      <c r="J37" s="35"/>
      <c r="K37" s="35"/>
      <c r="L37" s="36"/>
      <c r="M37" s="36"/>
      <c r="N37" s="12">
        <f>SUM(L37+J37+H37+F37+D37)</f>
        <v>1000000</v>
      </c>
      <c r="O37" s="12">
        <f>SUM(M37+K37+I37+G37+E37)</f>
        <v>0</v>
      </c>
      <c r="P37" s="97">
        <f t="shared" si="11"/>
        <v>1000000</v>
      </c>
      <c r="Q37" s="112">
        <f>SUM(O37/N37*100)</f>
        <v>0</v>
      </c>
      <c r="R37" s="112">
        <f>SUM(E37/D37*100)</f>
        <v>0</v>
      </c>
      <c r="S37" s="112"/>
    </row>
    <row r="38" spans="1:57">
      <c r="A38" s="32"/>
      <c r="B38" s="33" t="s">
        <v>31</v>
      </c>
      <c r="C38" s="34" t="s">
        <v>32</v>
      </c>
      <c r="D38" s="35">
        <v>11000000</v>
      </c>
      <c r="E38" s="35">
        <v>2199420</v>
      </c>
      <c r="F38" s="35"/>
      <c r="G38" s="36"/>
      <c r="H38" s="35"/>
      <c r="I38" s="35"/>
      <c r="J38" s="35"/>
      <c r="K38" s="35"/>
      <c r="L38" s="36"/>
      <c r="M38" s="36"/>
      <c r="N38" s="12">
        <f>SUM(L38+J38+H38+F38+D38)</f>
        <v>11000000</v>
      </c>
      <c r="O38" s="12">
        <f>SUM(M38+K38+I38+G38+E38)</f>
        <v>2199420</v>
      </c>
      <c r="P38" s="97">
        <f t="shared" si="11"/>
        <v>8800580</v>
      </c>
      <c r="Q38" s="112">
        <f>SUM(O38/N38*100)</f>
        <v>19.994727272727271</v>
      </c>
      <c r="R38" s="112">
        <f>SUM(E38/D38*100)</f>
        <v>19.994727272727271</v>
      </c>
      <c r="S38" s="112"/>
    </row>
    <row r="39" spans="1:57">
      <c r="A39" s="212">
        <v>74</v>
      </c>
      <c r="B39" s="40">
        <v>74</v>
      </c>
      <c r="C39" s="213" t="s">
        <v>23</v>
      </c>
      <c r="D39" s="302"/>
      <c r="E39" s="302"/>
      <c r="F39" s="302"/>
      <c r="G39" s="302"/>
      <c r="H39" s="302"/>
      <c r="I39" s="302"/>
      <c r="J39" s="51"/>
      <c r="K39" s="51">
        <f>SUM(K40)</f>
        <v>0</v>
      </c>
      <c r="L39" s="51">
        <f>SUM(L40)</f>
        <v>0</v>
      </c>
      <c r="M39" s="51">
        <f>SUM(M40)</f>
        <v>0</v>
      </c>
      <c r="N39" s="51">
        <f>SUM(N40)</f>
        <v>0</v>
      </c>
      <c r="O39" s="107">
        <f>SUM(E39+G39+I39+K39)</f>
        <v>0</v>
      </c>
      <c r="P39" s="216"/>
      <c r="Q39" s="112"/>
      <c r="R39" s="112"/>
      <c r="S39" s="112"/>
    </row>
    <row r="40" spans="1:57">
      <c r="A40" s="32"/>
      <c r="B40" s="54">
        <v>741</v>
      </c>
      <c r="C40" s="34" t="s">
        <v>143</v>
      </c>
      <c r="D40" s="35"/>
      <c r="E40" s="35"/>
      <c r="F40" s="35"/>
      <c r="G40" s="35">
        <v>0</v>
      </c>
      <c r="H40" s="35"/>
      <c r="I40" s="35"/>
      <c r="J40" s="35"/>
      <c r="K40" s="35"/>
      <c r="L40" s="36"/>
      <c r="M40" s="36"/>
      <c r="N40" s="12">
        <f>SUM(L40+J40+H40+F40+D40)</f>
        <v>0</v>
      </c>
      <c r="O40" s="12">
        <f>SUM(M40+K40+I40+G40+E40)</f>
        <v>0</v>
      </c>
      <c r="P40" s="97"/>
      <c r="Q40" s="112"/>
      <c r="R40" s="112"/>
      <c r="S40" s="112"/>
    </row>
    <row r="41" spans="1:57" ht="12" thickBot="1">
      <c r="A41" s="55"/>
      <c r="B41" s="56" t="s">
        <v>33</v>
      </c>
      <c r="C41" s="57" t="s">
        <v>34</v>
      </c>
      <c r="D41" s="58"/>
      <c r="E41" s="58"/>
      <c r="F41" s="58"/>
      <c r="G41" s="59"/>
      <c r="H41" s="58"/>
      <c r="I41" s="58"/>
      <c r="J41" s="58"/>
      <c r="K41" s="58"/>
      <c r="L41" s="59"/>
      <c r="M41" s="59"/>
      <c r="N41" s="12">
        <f>SUM(D41+F41+H41+J41)</f>
        <v>0</v>
      </c>
      <c r="O41" s="12"/>
      <c r="P41" s="97">
        <f t="shared" si="11"/>
        <v>0</v>
      </c>
      <c r="Q41" s="112"/>
      <c r="R41" s="112"/>
      <c r="S41" s="112"/>
    </row>
    <row r="42" spans="1:57" ht="12" thickBot="1">
      <c r="A42" s="22"/>
      <c r="B42" s="167"/>
      <c r="C42" s="23"/>
      <c r="D42" s="177">
        <f>SUM(D21+D26+D32+D36)</f>
        <v>123742000</v>
      </c>
      <c r="E42" s="177">
        <f>SUM(E21+E26+E32+E36)</f>
        <v>18435551</v>
      </c>
      <c r="F42" s="177">
        <f t="shared" ref="F42:P42" si="18">SUM(F21+F26+F32+F36)</f>
        <v>201979000</v>
      </c>
      <c r="G42" s="177">
        <f t="shared" si="18"/>
        <v>50681236</v>
      </c>
      <c r="H42" s="177">
        <f t="shared" si="18"/>
        <v>9900000</v>
      </c>
      <c r="I42" s="177">
        <f t="shared" si="18"/>
        <v>1302743</v>
      </c>
      <c r="J42" s="177">
        <f t="shared" si="18"/>
        <v>15500000</v>
      </c>
      <c r="K42" s="177">
        <f t="shared" si="18"/>
        <v>1885483</v>
      </c>
      <c r="L42" s="177">
        <f t="shared" si="18"/>
        <v>0</v>
      </c>
      <c r="M42" s="177">
        <f t="shared" si="18"/>
        <v>0</v>
      </c>
      <c r="N42" s="177">
        <f t="shared" si="18"/>
        <v>351121000</v>
      </c>
      <c r="O42" s="177">
        <f t="shared" si="18"/>
        <v>72305013</v>
      </c>
      <c r="P42" s="177">
        <f t="shared" si="18"/>
        <v>278815987</v>
      </c>
      <c r="Q42" s="73"/>
      <c r="R42" s="73"/>
      <c r="S42" s="73"/>
    </row>
    <row r="43" spans="1:57" ht="15" customHeight="1" thickBot="1">
      <c r="A43" s="22"/>
      <c r="B43" s="167"/>
      <c r="C43" s="306" t="s">
        <v>180</v>
      </c>
      <c r="D43" s="283"/>
      <c r="E43" s="283">
        <v>2468852</v>
      </c>
      <c r="F43" s="283"/>
      <c r="G43" s="283">
        <v>1412685</v>
      </c>
      <c r="H43" s="283"/>
      <c r="I43" s="283">
        <v>38503</v>
      </c>
      <c r="J43" s="283"/>
      <c r="K43" s="283">
        <v>1885483</v>
      </c>
      <c r="L43" s="283"/>
      <c r="M43" s="283"/>
      <c r="N43" s="284"/>
      <c r="O43" s="177"/>
      <c r="P43" s="177"/>
      <c r="Q43" s="73"/>
      <c r="R43" s="73"/>
      <c r="S43" s="73"/>
    </row>
    <row r="44" spans="1:57" ht="24.75" customHeight="1" thickBot="1">
      <c r="A44" s="22"/>
      <c r="B44" s="167"/>
      <c r="C44" s="291" t="s">
        <v>181</v>
      </c>
      <c r="D44" s="60"/>
      <c r="E44" s="60">
        <f>SUM(E42-E43)</f>
        <v>15966699</v>
      </c>
      <c r="F44" s="60"/>
      <c r="G44" s="60">
        <f>SUM(G42-G43)</f>
        <v>49268551</v>
      </c>
      <c r="H44" s="60">
        <v>0</v>
      </c>
      <c r="I44" s="60">
        <f>SUM(I42-I43)</f>
        <v>1264240</v>
      </c>
      <c r="J44" s="60">
        <v>0</v>
      </c>
      <c r="K44" s="60">
        <f>SUM(K42-K43)</f>
        <v>0</v>
      </c>
      <c r="L44" s="60"/>
      <c r="M44" s="60"/>
      <c r="N44" s="301"/>
      <c r="O44" s="177"/>
      <c r="P44" s="177"/>
      <c r="Q44" s="73"/>
      <c r="R44" s="73"/>
      <c r="S44" s="73"/>
    </row>
    <row r="45" spans="1:57" ht="45.75" customHeight="1" thickBot="1">
      <c r="A45" s="22"/>
      <c r="B45" s="167"/>
      <c r="C45" s="23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7"/>
      <c r="Q45" s="73"/>
      <c r="R45" s="73"/>
      <c r="S45" s="73"/>
    </row>
    <row r="46" spans="1:57" ht="31.5" customHeight="1" thickBot="1">
      <c r="A46" s="7"/>
      <c r="B46" s="8"/>
      <c r="C46" s="79" t="s">
        <v>147</v>
      </c>
      <c r="D46" s="314" t="s">
        <v>159</v>
      </c>
      <c r="E46" s="315"/>
      <c r="F46" s="314" t="s">
        <v>160</v>
      </c>
      <c r="G46" s="315"/>
      <c r="H46" s="316" t="s">
        <v>161</v>
      </c>
      <c r="I46" s="317"/>
      <c r="J46" s="219" t="s">
        <v>162</v>
      </c>
      <c r="K46" s="95"/>
      <c r="L46" s="229" t="s">
        <v>154</v>
      </c>
      <c r="M46" s="78"/>
      <c r="N46" s="310" t="s">
        <v>163</v>
      </c>
      <c r="O46" s="311"/>
      <c r="P46" s="311"/>
      <c r="Q46" s="217" t="s">
        <v>128</v>
      </c>
      <c r="R46" s="217" t="s">
        <v>133</v>
      </c>
      <c r="S46" s="217" t="s">
        <v>128</v>
      </c>
      <c r="T46" s="148"/>
      <c r="U46" s="148"/>
      <c r="V46" s="148"/>
      <c r="W46" s="155"/>
      <c r="X46" s="155"/>
      <c r="Y46" s="155"/>
      <c r="Z46" s="155"/>
      <c r="AA46" s="155"/>
      <c r="AB46" s="155"/>
      <c r="AC46" s="155"/>
      <c r="AD46" s="155"/>
      <c r="AE46" s="155"/>
    </row>
    <row r="47" spans="1:57" ht="27.75" customHeight="1" thickBot="1">
      <c r="A47" s="9"/>
      <c r="B47" s="10"/>
      <c r="C47" s="80"/>
      <c r="D47" s="4" t="s">
        <v>57</v>
      </c>
      <c r="E47" s="4" t="s">
        <v>58</v>
      </c>
      <c r="F47" s="4" t="s">
        <v>59</v>
      </c>
      <c r="G47" s="2" t="s">
        <v>60</v>
      </c>
      <c r="H47" s="4" t="s">
        <v>59</v>
      </c>
      <c r="I47" s="4" t="s">
        <v>61</v>
      </c>
      <c r="J47" s="4" t="s">
        <v>59</v>
      </c>
      <c r="K47" s="4" t="s">
        <v>60</v>
      </c>
      <c r="L47" s="2" t="s">
        <v>59</v>
      </c>
      <c r="M47" s="2" t="s">
        <v>140</v>
      </c>
      <c r="N47" s="101" t="s">
        <v>59</v>
      </c>
      <c r="O47" s="101" t="s">
        <v>61</v>
      </c>
      <c r="P47" s="214" t="s">
        <v>134</v>
      </c>
      <c r="Q47" s="65" t="s">
        <v>138</v>
      </c>
      <c r="R47" s="65" t="s">
        <v>137</v>
      </c>
      <c r="S47" s="218" t="s">
        <v>153</v>
      </c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</row>
    <row r="48" spans="1:57" ht="16.5" customHeight="1" thickBot="1">
      <c r="A48" s="22"/>
      <c r="B48" s="10"/>
      <c r="C48" s="173" t="s">
        <v>132</v>
      </c>
      <c r="D48" s="174">
        <f t="shared" ref="D48:P48" si="19">SUM(D49+D67)</f>
        <v>123742000</v>
      </c>
      <c r="E48" s="174">
        <f t="shared" si="19"/>
        <v>18435551</v>
      </c>
      <c r="F48" s="174">
        <f t="shared" si="19"/>
        <v>201979000</v>
      </c>
      <c r="G48" s="174">
        <f t="shared" si="19"/>
        <v>50681236</v>
      </c>
      <c r="H48" s="174">
        <f t="shared" si="19"/>
        <v>9900000</v>
      </c>
      <c r="I48" s="174">
        <f t="shared" si="19"/>
        <v>1302743</v>
      </c>
      <c r="J48" s="174">
        <f t="shared" si="19"/>
        <v>15500000</v>
      </c>
      <c r="K48" s="174">
        <f t="shared" si="19"/>
        <v>1885483</v>
      </c>
      <c r="L48" s="174">
        <f t="shared" si="19"/>
        <v>0</v>
      </c>
      <c r="M48" s="174">
        <f t="shared" si="19"/>
        <v>0</v>
      </c>
      <c r="N48" s="174">
        <f t="shared" si="19"/>
        <v>351121000</v>
      </c>
      <c r="O48" s="174">
        <f t="shared" si="19"/>
        <v>72305013</v>
      </c>
      <c r="P48" s="174">
        <f t="shared" si="19"/>
        <v>278815987</v>
      </c>
      <c r="Q48" s="112">
        <f>SUM(O48/N48*100)</f>
        <v>20.59261992304647</v>
      </c>
      <c r="R48" s="112">
        <f>SUM(E48/D48*100)</f>
        <v>14.898378076966592</v>
      </c>
      <c r="S48" s="112">
        <f>SUM(G48/F48*100)</f>
        <v>25.092329400581249</v>
      </c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</row>
    <row r="49" spans="1:57" ht="20.25" customHeight="1">
      <c r="A49" s="53"/>
      <c r="B49" s="53"/>
      <c r="C49" s="111" t="s">
        <v>35</v>
      </c>
      <c r="D49" s="35">
        <f>SUM(D50+D54+D56+D64)</f>
        <v>80442000</v>
      </c>
      <c r="E49" s="35">
        <f t="shared" ref="E49:O49" si="20">SUM(E50+E54+E56+E64)</f>
        <v>15460985</v>
      </c>
      <c r="F49" s="35">
        <f t="shared" si="20"/>
        <v>201879000</v>
      </c>
      <c r="G49" s="35">
        <f t="shared" si="20"/>
        <v>50681236</v>
      </c>
      <c r="H49" s="35">
        <f t="shared" si="20"/>
        <v>9900000</v>
      </c>
      <c r="I49" s="35">
        <f t="shared" si="20"/>
        <v>1302743</v>
      </c>
      <c r="J49" s="35">
        <f t="shared" si="20"/>
        <v>15500000</v>
      </c>
      <c r="K49" s="35">
        <f t="shared" si="20"/>
        <v>1885483</v>
      </c>
      <c r="L49" s="35">
        <f t="shared" si="20"/>
        <v>0</v>
      </c>
      <c r="M49" s="35">
        <f t="shared" si="20"/>
        <v>0</v>
      </c>
      <c r="N49" s="35">
        <f t="shared" si="20"/>
        <v>307721000</v>
      </c>
      <c r="O49" s="35">
        <f t="shared" si="20"/>
        <v>69330447</v>
      </c>
      <c r="P49" s="97">
        <f t="shared" ref="P49:P74" si="21">SUM(N49-O49)</f>
        <v>238390553</v>
      </c>
      <c r="Q49" s="112">
        <f t="shared" ref="Q49:Q74" si="22">SUM(O49/N49*100)</f>
        <v>22.530294325054189</v>
      </c>
      <c r="R49" s="112">
        <f t="shared" ref="R49:R74" si="23">SUM(E49/D49*100)</f>
        <v>19.220040526093335</v>
      </c>
      <c r="S49" s="112">
        <f>SUM(G49/F49*100)</f>
        <v>25.104758791157078</v>
      </c>
      <c r="U49" s="177"/>
      <c r="V49" s="177"/>
    </row>
    <row r="50" spans="1:57" s="66" customFormat="1" ht="19.5" customHeight="1">
      <c r="A50" s="191">
        <v>40</v>
      </c>
      <c r="B50" s="192"/>
      <c r="C50" s="185" t="s">
        <v>36</v>
      </c>
      <c r="D50" s="198">
        <f t="shared" ref="D50:J50" si="24">SUM(D51:D53)</f>
        <v>39262000</v>
      </c>
      <c r="E50" s="193">
        <f t="shared" si="24"/>
        <v>9120973</v>
      </c>
      <c r="F50" s="198">
        <f t="shared" si="24"/>
        <v>184300000</v>
      </c>
      <c r="G50" s="198">
        <f t="shared" si="24"/>
        <v>45387256</v>
      </c>
      <c r="H50" s="198">
        <f t="shared" si="24"/>
        <v>0</v>
      </c>
      <c r="I50" s="198">
        <f t="shared" si="24"/>
        <v>0</v>
      </c>
      <c r="J50" s="198">
        <f t="shared" si="24"/>
        <v>0</v>
      </c>
      <c r="K50" s="198">
        <f>SUM(K51:K53)</f>
        <v>0</v>
      </c>
      <c r="L50" s="199">
        <f>SUM(L51:L53)</f>
        <v>0</v>
      </c>
      <c r="M50" s="200">
        <f>SUM(M51:M53)</f>
        <v>0</v>
      </c>
      <c r="N50" s="194">
        <f>SUM(D50+F50+H50+J50+L50)</f>
        <v>223562000</v>
      </c>
      <c r="O50" s="194">
        <f t="shared" ref="O50:O68" si="25">SUM(E50+G50+I50+K50+M50)</f>
        <v>54508229</v>
      </c>
      <c r="P50" s="216">
        <f t="shared" si="21"/>
        <v>169053771</v>
      </c>
      <c r="Q50" s="220">
        <f t="shared" si="22"/>
        <v>24.381705746057023</v>
      </c>
      <c r="R50" s="220">
        <f t="shared" si="23"/>
        <v>23.231045285517805</v>
      </c>
      <c r="S50" s="112">
        <f>SUM(G50/F50*100)</f>
        <v>24.626834508952793</v>
      </c>
      <c r="T50" s="149"/>
      <c r="U50" s="207"/>
      <c r="V50" s="207"/>
      <c r="W50" s="149"/>
      <c r="X50" s="149"/>
      <c r="Y50" s="149"/>
      <c r="Z50" s="156"/>
      <c r="AA50" s="156"/>
      <c r="AB50" s="156"/>
      <c r="AC50" s="156"/>
      <c r="AD50" s="156"/>
      <c r="AE50" s="156"/>
      <c r="AF50" s="156"/>
      <c r="AG50" s="156"/>
      <c r="AH50" s="156"/>
      <c r="AI50" s="156"/>
      <c r="AJ50" s="156"/>
      <c r="AK50" s="156"/>
      <c r="AL50" s="156"/>
      <c r="AM50" s="156"/>
      <c r="AN50" s="156"/>
      <c r="AO50" s="156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156"/>
      <c r="BC50" s="156"/>
      <c r="BD50" s="156"/>
      <c r="BE50" s="156"/>
    </row>
    <row r="51" spans="1:57" ht="18" customHeight="1">
      <c r="A51" s="61"/>
      <c r="B51" s="62">
        <v>401</v>
      </c>
      <c r="C51" s="34" t="s">
        <v>37</v>
      </c>
      <c r="D51" s="63">
        <v>24800000</v>
      </c>
      <c r="E51" s="153">
        <v>6068196</v>
      </c>
      <c r="F51" s="63">
        <v>131950000</v>
      </c>
      <c r="G51" s="63">
        <v>32692955</v>
      </c>
      <c r="H51" s="63"/>
      <c r="I51" s="63"/>
      <c r="J51" s="63"/>
      <c r="K51" s="63"/>
      <c r="L51" s="64"/>
      <c r="M51" s="109"/>
      <c r="N51" s="12">
        <f>SUM(D51+F51+H51+J51+L51)</f>
        <v>156750000</v>
      </c>
      <c r="O51" s="12">
        <f t="shared" si="25"/>
        <v>38761151</v>
      </c>
      <c r="P51" s="97">
        <f t="shared" si="21"/>
        <v>117988849</v>
      </c>
      <c r="Q51" s="112">
        <f t="shared" si="22"/>
        <v>24.72800701754386</v>
      </c>
      <c r="R51" s="112">
        <f t="shared" si="23"/>
        <v>24.468532258064517</v>
      </c>
      <c r="S51" s="112">
        <f>SUM(G51/F51*100)</f>
        <v>24.776775293671847</v>
      </c>
      <c r="U51" s="177"/>
      <c r="V51" s="177"/>
    </row>
    <row r="52" spans="1:57" ht="18" customHeight="1">
      <c r="A52" s="61"/>
      <c r="B52" s="62">
        <v>402</v>
      </c>
      <c r="C52" s="34" t="s">
        <v>38</v>
      </c>
      <c r="D52" s="35">
        <v>9800000</v>
      </c>
      <c r="E52" s="152">
        <v>2429017</v>
      </c>
      <c r="F52" s="35">
        <v>52350000</v>
      </c>
      <c r="G52" s="35">
        <v>12694301</v>
      </c>
      <c r="H52" s="35"/>
      <c r="I52" s="35"/>
      <c r="J52" s="35"/>
      <c r="K52" s="35"/>
      <c r="L52" s="36"/>
      <c r="M52" s="99"/>
      <c r="N52" s="12">
        <f>SUM(D52+F52+H52+J52+L52)</f>
        <v>62150000</v>
      </c>
      <c r="O52" s="12">
        <f t="shared" si="25"/>
        <v>15123318</v>
      </c>
      <c r="P52" s="97">
        <f t="shared" si="21"/>
        <v>47026682</v>
      </c>
      <c r="Q52" s="112">
        <f t="shared" si="22"/>
        <v>24.333576830249395</v>
      </c>
      <c r="R52" s="112">
        <f t="shared" si="23"/>
        <v>24.785887755102038</v>
      </c>
      <c r="S52" s="112"/>
      <c r="U52" s="177"/>
      <c r="V52" s="177"/>
    </row>
    <row r="53" spans="1:57" ht="18" customHeight="1">
      <c r="A53" s="61"/>
      <c r="B53" s="62">
        <v>404</v>
      </c>
      <c r="C53" s="34" t="s">
        <v>65</v>
      </c>
      <c r="D53" s="35">
        <v>4662000</v>
      </c>
      <c r="E53" s="152">
        <v>623760</v>
      </c>
      <c r="F53" s="35">
        <v>0</v>
      </c>
      <c r="G53" s="35">
        <v>0</v>
      </c>
      <c r="H53" s="35"/>
      <c r="I53" s="35"/>
      <c r="J53" s="35"/>
      <c r="K53" s="35"/>
      <c r="L53" s="36"/>
      <c r="M53" s="99"/>
      <c r="N53" s="12">
        <f>SUM(D53+F53+H53+J53+L53)</f>
        <v>4662000</v>
      </c>
      <c r="O53" s="12">
        <f t="shared" si="25"/>
        <v>623760</v>
      </c>
      <c r="P53" s="97">
        <f t="shared" si="21"/>
        <v>4038240</v>
      </c>
      <c r="Q53" s="112">
        <f t="shared" si="22"/>
        <v>13.379665379665379</v>
      </c>
      <c r="R53" s="112">
        <f t="shared" si="23"/>
        <v>13.379665379665379</v>
      </c>
      <c r="S53" s="112"/>
      <c r="U53" s="177"/>
      <c r="V53" s="177"/>
    </row>
    <row r="54" spans="1:57" s="66" customFormat="1" ht="18" customHeight="1">
      <c r="A54" s="39">
        <v>41</v>
      </c>
      <c r="B54" s="189"/>
      <c r="C54" s="41" t="s">
        <v>39</v>
      </c>
      <c r="D54" s="42">
        <f>SUM(D55:D55)</f>
        <v>400000</v>
      </c>
      <c r="E54" s="187">
        <f>SUM(E55:E55)</f>
        <v>90000</v>
      </c>
      <c r="F54" s="42"/>
      <c r="G54" s="42"/>
      <c r="H54" s="42"/>
      <c r="I54" s="42"/>
      <c r="J54" s="42"/>
      <c r="K54" s="42"/>
      <c r="L54" s="43"/>
      <c r="M54" s="100"/>
      <c r="N54" s="107">
        <f t="shared" ref="N54:O74" si="26">SUM(D54+F54+H54+J54+L54)</f>
        <v>400000</v>
      </c>
      <c r="O54" s="107">
        <f t="shared" si="25"/>
        <v>90000</v>
      </c>
      <c r="P54" s="216">
        <f t="shared" si="21"/>
        <v>310000</v>
      </c>
      <c r="Q54" s="220">
        <f t="shared" si="22"/>
        <v>22.5</v>
      </c>
      <c r="R54" s="220">
        <f t="shared" si="23"/>
        <v>22.5</v>
      </c>
      <c r="S54" s="112"/>
      <c r="T54" s="149"/>
      <c r="U54" s="207"/>
      <c r="V54" s="207"/>
      <c r="W54" s="149"/>
      <c r="X54" s="149"/>
      <c r="Y54" s="149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/>
      <c r="AK54" s="156"/>
      <c r="AL54" s="156"/>
      <c r="AM54" s="156"/>
      <c r="AN54" s="156"/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6"/>
      <c r="BA54" s="156"/>
      <c r="BB54" s="156"/>
      <c r="BC54" s="156"/>
      <c r="BD54" s="156"/>
      <c r="BE54" s="156"/>
    </row>
    <row r="55" spans="1:57" ht="18" customHeight="1">
      <c r="A55" s="61"/>
      <c r="B55" s="62">
        <v>413</v>
      </c>
      <c r="C55" s="34" t="s">
        <v>40</v>
      </c>
      <c r="D55" s="35">
        <v>400000</v>
      </c>
      <c r="E55" s="152">
        <v>90000</v>
      </c>
      <c r="F55" s="35">
        <v>0</v>
      </c>
      <c r="G55" s="35">
        <v>0</v>
      </c>
      <c r="H55" s="35"/>
      <c r="I55" s="35"/>
      <c r="J55" s="35"/>
      <c r="K55" s="35"/>
      <c r="L55" s="36"/>
      <c r="M55" s="99"/>
      <c r="N55" s="12">
        <f t="shared" si="26"/>
        <v>400000</v>
      </c>
      <c r="O55" s="12">
        <f t="shared" si="25"/>
        <v>90000</v>
      </c>
      <c r="P55" s="97">
        <f t="shared" si="21"/>
        <v>310000</v>
      </c>
      <c r="Q55" s="112">
        <f t="shared" si="22"/>
        <v>22.5</v>
      </c>
      <c r="R55" s="112">
        <f t="shared" si="23"/>
        <v>22.5</v>
      </c>
      <c r="S55" s="112"/>
      <c r="U55" s="177"/>
      <c r="V55" s="177"/>
    </row>
    <row r="56" spans="1:57" s="66" customFormat="1" ht="18" customHeight="1">
      <c r="A56" s="39">
        <v>42</v>
      </c>
      <c r="B56" s="189"/>
      <c r="C56" s="41" t="s">
        <v>41</v>
      </c>
      <c r="D56" s="42">
        <f t="shared" ref="D56:M56" si="27">SUM(D57:D63)</f>
        <v>32620000</v>
      </c>
      <c r="E56" s="187">
        <f>SUM(E57:E63)</f>
        <v>5266734</v>
      </c>
      <c r="F56" s="42">
        <f>SUM(F57:F63)</f>
        <v>17579000</v>
      </c>
      <c r="G56" s="42">
        <f>SUM(G57:G63)</f>
        <v>5293980</v>
      </c>
      <c r="H56" s="42">
        <f>SUM(H57:H63)</f>
        <v>9900000</v>
      </c>
      <c r="I56" s="42">
        <f>SUM(I57:I63)</f>
        <v>1302743</v>
      </c>
      <c r="J56" s="42">
        <f t="shared" si="27"/>
        <v>15500000</v>
      </c>
      <c r="K56" s="42">
        <f t="shared" si="27"/>
        <v>1885483</v>
      </c>
      <c r="L56" s="42">
        <f t="shared" si="27"/>
        <v>0</v>
      </c>
      <c r="M56" s="201">
        <f t="shared" si="27"/>
        <v>0</v>
      </c>
      <c r="N56" s="107">
        <f t="shared" si="26"/>
        <v>75599000</v>
      </c>
      <c r="O56" s="107">
        <f t="shared" si="25"/>
        <v>13748940</v>
      </c>
      <c r="P56" s="216">
        <f t="shared" si="21"/>
        <v>61850060</v>
      </c>
      <c r="Q56" s="220">
        <f t="shared" si="22"/>
        <v>18.186669135835128</v>
      </c>
      <c r="R56" s="220">
        <f t="shared" si="23"/>
        <v>16.145720416922131</v>
      </c>
      <c r="S56" s="220">
        <f t="shared" ref="S56:S63" si="28">SUM(G56/F56*100)</f>
        <v>30.115364924057115</v>
      </c>
      <c r="T56" s="149"/>
      <c r="U56" s="207"/>
      <c r="V56" s="207"/>
      <c r="W56" s="149"/>
      <c r="X56" s="149"/>
      <c r="Y56" s="149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  <c r="AO56" s="156"/>
      <c r="AP56" s="156"/>
      <c r="AQ56" s="156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  <c r="BB56" s="156"/>
      <c r="BC56" s="156"/>
      <c r="BD56" s="156"/>
      <c r="BE56" s="156"/>
    </row>
    <row r="57" spans="1:57" ht="18" customHeight="1">
      <c r="A57" s="61"/>
      <c r="B57" s="62">
        <v>420</v>
      </c>
      <c r="C57" s="34" t="s">
        <v>42</v>
      </c>
      <c r="D57" s="35">
        <v>900000</v>
      </c>
      <c r="E57" s="152">
        <v>48060</v>
      </c>
      <c r="F57" s="35">
        <v>461000</v>
      </c>
      <c r="G57" s="35">
        <v>50571</v>
      </c>
      <c r="H57" s="35">
        <v>400000</v>
      </c>
      <c r="I57" s="35">
        <v>14390</v>
      </c>
      <c r="J57" s="35">
        <v>4850000</v>
      </c>
      <c r="K57" s="35">
        <v>1175725</v>
      </c>
      <c r="L57" s="36"/>
      <c r="M57" s="99"/>
      <c r="N57" s="12">
        <f t="shared" si="26"/>
        <v>6611000</v>
      </c>
      <c r="O57" s="12">
        <f t="shared" si="25"/>
        <v>1288746</v>
      </c>
      <c r="P57" s="97">
        <f t="shared" ref="P57:P63" si="29">SUM(N57-O57)</f>
        <v>5322254</v>
      </c>
      <c r="Q57" s="112">
        <f t="shared" si="22"/>
        <v>19.493964604447132</v>
      </c>
      <c r="R57" s="112">
        <f t="shared" si="23"/>
        <v>5.34</v>
      </c>
      <c r="S57" s="112">
        <f t="shared" si="28"/>
        <v>10.969848156182213</v>
      </c>
      <c r="U57" s="177"/>
      <c r="V57" s="177"/>
    </row>
    <row r="58" spans="1:57" ht="18" customHeight="1">
      <c r="A58" s="61"/>
      <c r="B58" s="62">
        <v>421</v>
      </c>
      <c r="C58" s="34" t="s">
        <v>43</v>
      </c>
      <c r="D58" s="35">
        <v>10300000</v>
      </c>
      <c r="E58" s="152">
        <v>2549442</v>
      </c>
      <c r="F58" s="35">
        <v>7200000</v>
      </c>
      <c r="G58" s="35">
        <v>2546073</v>
      </c>
      <c r="H58" s="35">
        <v>1700000</v>
      </c>
      <c r="I58" s="35">
        <v>117334</v>
      </c>
      <c r="J58" s="35">
        <v>4200000</v>
      </c>
      <c r="K58" s="35">
        <v>545767</v>
      </c>
      <c r="L58" s="36"/>
      <c r="M58" s="99"/>
      <c r="N58" s="12">
        <f t="shared" si="26"/>
        <v>23400000</v>
      </c>
      <c r="O58" s="12">
        <f t="shared" si="25"/>
        <v>5758616</v>
      </c>
      <c r="P58" s="97">
        <f t="shared" si="29"/>
        <v>17641384</v>
      </c>
      <c r="Q58" s="112">
        <f t="shared" si="22"/>
        <v>24.609470085470086</v>
      </c>
      <c r="R58" s="112">
        <f t="shared" si="23"/>
        <v>24.751864077669904</v>
      </c>
      <c r="S58" s="112">
        <f t="shared" si="28"/>
        <v>35.362124999999999</v>
      </c>
      <c r="U58" s="177"/>
      <c r="V58" s="177"/>
    </row>
    <row r="59" spans="1:57" ht="18" customHeight="1">
      <c r="A59" s="61"/>
      <c r="B59" s="62">
        <v>423</v>
      </c>
      <c r="C59" s="269" t="s">
        <v>152</v>
      </c>
      <c r="D59" s="35">
        <v>6320000</v>
      </c>
      <c r="E59" s="152">
        <v>954907</v>
      </c>
      <c r="F59" s="35">
        <v>3300000</v>
      </c>
      <c r="G59" s="35">
        <v>627327</v>
      </c>
      <c r="H59" s="35">
        <v>3700000</v>
      </c>
      <c r="I59" s="35">
        <v>737036</v>
      </c>
      <c r="J59" s="35">
        <v>600000</v>
      </c>
      <c r="K59" s="35">
        <v>95900</v>
      </c>
      <c r="L59" s="36"/>
      <c r="M59" s="99"/>
      <c r="N59" s="12">
        <f t="shared" si="26"/>
        <v>13920000</v>
      </c>
      <c r="O59" s="12">
        <f t="shared" si="25"/>
        <v>2415170</v>
      </c>
      <c r="P59" s="97">
        <f t="shared" si="29"/>
        <v>11504830</v>
      </c>
      <c r="Q59" s="112">
        <f t="shared" si="22"/>
        <v>17.350359195402298</v>
      </c>
      <c r="R59" s="112">
        <f t="shared" si="23"/>
        <v>15.109287974683545</v>
      </c>
      <c r="S59" s="112">
        <f t="shared" si="28"/>
        <v>19.00990909090909</v>
      </c>
      <c r="U59" s="177"/>
      <c r="V59" s="177"/>
    </row>
    <row r="60" spans="1:57" ht="18" customHeight="1">
      <c r="A60" s="61"/>
      <c r="B60" s="62">
        <v>424</v>
      </c>
      <c r="C60" s="34" t="s">
        <v>44</v>
      </c>
      <c r="D60" s="35">
        <v>6500000</v>
      </c>
      <c r="E60" s="152">
        <v>811577</v>
      </c>
      <c r="F60" s="35">
        <v>2400000</v>
      </c>
      <c r="G60" s="35">
        <v>248970</v>
      </c>
      <c r="H60" s="35">
        <v>1200000</v>
      </c>
      <c r="I60" s="35">
        <v>108700</v>
      </c>
      <c r="J60" s="35">
        <v>500000</v>
      </c>
      <c r="K60" s="35">
        <v>0</v>
      </c>
      <c r="L60" s="36"/>
      <c r="M60" s="99"/>
      <c r="N60" s="12">
        <f t="shared" si="26"/>
        <v>10600000</v>
      </c>
      <c r="O60" s="12">
        <f t="shared" si="25"/>
        <v>1169247</v>
      </c>
      <c r="P60" s="97">
        <f t="shared" si="29"/>
        <v>9430753</v>
      </c>
      <c r="Q60" s="112">
        <f t="shared" si="22"/>
        <v>11.030632075471699</v>
      </c>
      <c r="R60" s="112">
        <f t="shared" si="23"/>
        <v>12.485799999999999</v>
      </c>
      <c r="S60" s="112">
        <f t="shared" si="28"/>
        <v>10.373749999999999</v>
      </c>
      <c r="U60" s="177"/>
      <c r="V60" s="177"/>
    </row>
    <row r="61" spans="1:57" ht="18" customHeight="1">
      <c r="A61" s="61"/>
      <c r="B61" s="62">
        <v>425</v>
      </c>
      <c r="C61" s="34" t="s">
        <v>45</v>
      </c>
      <c r="D61" s="35">
        <v>3800000</v>
      </c>
      <c r="E61" s="152">
        <v>451341</v>
      </c>
      <c r="F61" s="35">
        <v>3000000</v>
      </c>
      <c r="G61" s="35">
        <v>1547578</v>
      </c>
      <c r="H61" s="35">
        <v>1300000</v>
      </c>
      <c r="I61" s="35">
        <v>238160</v>
      </c>
      <c r="J61" s="35">
        <v>4850000</v>
      </c>
      <c r="K61" s="35">
        <v>68091</v>
      </c>
      <c r="L61" s="36"/>
      <c r="M61" s="99"/>
      <c r="N61" s="12">
        <f t="shared" si="26"/>
        <v>12950000</v>
      </c>
      <c r="O61" s="12">
        <f t="shared" si="25"/>
        <v>2305170</v>
      </c>
      <c r="P61" s="97">
        <f t="shared" si="29"/>
        <v>10644830</v>
      </c>
      <c r="Q61" s="112">
        <f t="shared" si="22"/>
        <v>17.800540540540542</v>
      </c>
      <c r="R61" s="112">
        <f t="shared" si="23"/>
        <v>11.877394736842104</v>
      </c>
      <c r="S61" s="112">
        <f t="shared" si="28"/>
        <v>51.585933333333337</v>
      </c>
      <c r="U61" s="177"/>
      <c r="V61" s="177"/>
    </row>
    <row r="62" spans="1:57" ht="18" customHeight="1">
      <c r="A62" s="61"/>
      <c r="B62" s="62">
        <v>426</v>
      </c>
      <c r="C62" s="34" t="s">
        <v>46</v>
      </c>
      <c r="D62" s="35">
        <v>3400000</v>
      </c>
      <c r="E62" s="152">
        <v>305612</v>
      </c>
      <c r="F62" s="35">
        <v>918000</v>
      </c>
      <c r="G62" s="35">
        <v>130568</v>
      </c>
      <c r="H62" s="35">
        <v>1100000</v>
      </c>
      <c r="I62" s="35">
        <v>87123</v>
      </c>
      <c r="J62" s="35">
        <v>500000</v>
      </c>
      <c r="K62" s="35"/>
      <c r="L62" s="36"/>
      <c r="M62" s="99"/>
      <c r="N62" s="12">
        <f t="shared" si="26"/>
        <v>5918000</v>
      </c>
      <c r="O62" s="12">
        <f t="shared" si="25"/>
        <v>523303</v>
      </c>
      <c r="P62" s="97">
        <f t="shared" si="29"/>
        <v>5394697</v>
      </c>
      <c r="Q62" s="112">
        <f t="shared" si="22"/>
        <v>8.8425650557620816</v>
      </c>
      <c r="R62" s="112">
        <f t="shared" si="23"/>
        <v>8.9885882352941184</v>
      </c>
      <c r="S62" s="112">
        <f t="shared" si="28"/>
        <v>14.223093681917213</v>
      </c>
      <c r="U62" s="177"/>
      <c r="V62" s="177"/>
    </row>
    <row r="63" spans="1:57" ht="18" customHeight="1">
      <c r="A63" s="61"/>
      <c r="B63" s="62">
        <v>427</v>
      </c>
      <c r="C63" s="34" t="s">
        <v>66</v>
      </c>
      <c r="D63" s="35">
        <v>1400000</v>
      </c>
      <c r="E63" s="152">
        <v>145795</v>
      </c>
      <c r="F63" s="35">
        <v>300000</v>
      </c>
      <c r="G63" s="35">
        <v>142893</v>
      </c>
      <c r="H63" s="35">
        <v>500000</v>
      </c>
      <c r="I63" s="35">
        <v>0</v>
      </c>
      <c r="J63" s="35"/>
      <c r="K63" s="35"/>
      <c r="L63" s="36"/>
      <c r="M63" s="99"/>
      <c r="N63" s="12">
        <f t="shared" si="26"/>
        <v>2200000</v>
      </c>
      <c r="O63" s="12">
        <f t="shared" si="25"/>
        <v>288688</v>
      </c>
      <c r="P63" s="97">
        <f t="shared" si="29"/>
        <v>1911312</v>
      </c>
      <c r="Q63" s="112">
        <f t="shared" si="22"/>
        <v>13.122181818181819</v>
      </c>
      <c r="R63" s="112">
        <f t="shared" si="23"/>
        <v>10.413928571428571</v>
      </c>
      <c r="S63" s="112">
        <f t="shared" si="28"/>
        <v>47.631</v>
      </c>
      <c r="U63" s="177"/>
      <c r="V63" s="177"/>
    </row>
    <row r="64" spans="1:57" s="66" customFormat="1" ht="18" customHeight="1">
      <c r="A64" s="39">
        <v>46</v>
      </c>
      <c r="B64" s="189"/>
      <c r="C64" s="41" t="s">
        <v>47</v>
      </c>
      <c r="D64" s="42">
        <f t="shared" ref="D64:M64" si="30">SUM(D65:D66)</f>
        <v>8160000</v>
      </c>
      <c r="E64" s="187">
        <f t="shared" si="30"/>
        <v>983278</v>
      </c>
      <c r="F64" s="42">
        <f t="shared" si="30"/>
        <v>0</v>
      </c>
      <c r="G64" s="42">
        <f t="shared" si="30"/>
        <v>0</v>
      </c>
      <c r="H64" s="42">
        <f t="shared" si="30"/>
        <v>0</v>
      </c>
      <c r="I64" s="42">
        <f t="shared" si="30"/>
        <v>0</v>
      </c>
      <c r="J64" s="42">
        <f t="shared" si="30"/>
        <v>0</v>
      </c>
      <c r="K64" s="42">
        <f t="shared" si="30"/>
        <v>0</v>
      </c>
      <c r="L64" s="43">
        <f t="shared" si="30"/>
        <v>0</v>
      </c>
      <c r="M64" s="100">
        <f t="shared" si="30"/>
        <v>0</v>
      </c>
      <c r="N64" s="107">
        <f t="shared" si="26"/>
        <v>8160000</v>
      </c>
      <c r="O64" s="107">
        <f t="shared" si="25"/>
        <v>983278</v>
      </c>
      <c r="P64" s="216">
        <f t="shared" si="21"/>
        <v>7176722</v>
      </c>
      <c r="Q64" s="220">
        <f t="shared" si="22"/>
        <v>12.049975490196079</v>
      </c>
      <c r="R64" s="220">
        <f t="shared" si="23"/>
        <v>12.049975490196079</v>
      </c>
      <c r="S64" s="220"/>
      <c r="T64" s="149"/>
      <c r="U64" s="207"/>
      <c r="V64" s="209"/>
      <c r="W64" s="149"/>
      <c r="X64" s="149"/>
      <c r="Y64" s="149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  <c r="BB64" s="156"/>
      <c r="BC64" s="156"/>
      <c r="BD64" s="156"/>
      <c r="BE64" s="156"/>
    </row>
    <row r="65" spans="1:22" ht="18" customHeight="1">
      <c r="A65" s="61"/>
      <c r="B65" s="62">
        <v>463</v>
      </c>
      <c r="C65" s="34" t="s">
        <v>48</v>
      </c>
      <c r="D65" s="35">
        <v>5060000</v>
      </c>
      <c r="E65" s="152">
        <v>584000</v>
      </c>
      <c r="F65" s="35"/>
      <c r="G65" s="35"/>
      <c r="H65" s="35"/>
      <c r="I65" s="35"/>
      <c r="J65" s="35"/>
      <c r="K65" s="35"/>
      <c r="L65" s="36"/>
      <c r="M65" s="99"/>
      <c r="N65" s="12">
        <f t="shared" si="26"/>
        <v>5060000</v>
      </c>
      <c r="O65" s="12">
        <f t="shared" si="26"/>
        <v>584000</v>
      </c>
      <c r="P65" s="97">
        <f>SUM(N65-O65)</f>
        <v>4476000</v>
      </c>
      <c r="Q65" s="112">
        <f t="shared" si="22"/>
        <v>11.541501976284586</v>
      </c>
      <c r="R65" s="112">
        <f t="shared" si="23"/>
        <v>11.541501976284586</v>
      </c>
      <c r="S65" s="112"/>
      <c r="U65" s="177"/>
      <c r="V65" s="208"/>
    </row>
    <row r="66" spans="1:22" ht="18" customHeight="1" thickBot="1">
      <c r="A66" s="61"/>
      <c r="B66" s="62">
        <v>464</v>
      </c>
      <c r="C66" s="34" t="s">
        <v>49</v>
      </c>
      <c r="D66" s="35">
        <v>3100000</v>
      </c>
      <c r="E66" s="152">
        <v>399278</v>
      </c>
      <c r="F66" s="35"/>
      <c r="G66" s="35"/>
      <c r="H66" s="35"/>
      <c r="I66" s="35"/>
      <c r="J66" s="35"/>
      <c r="K66" s="35"/>
      <c r="L66" s="36"/>
      <c r="M66" s="99"/>
      <c r="N66" s="12">
        <f t="shared" si="26"/>
        <v>3100000</v>
      </c>
      <c r="O66" s="12">
        <f t="shared" si="26"/>
        <v>399278</v>
      </c>
      <c r="P66" s="97">
        <f>SUM(N66-O66)</f>
        <v>2700722</v>
      </c>
      <c r="Q66" s="112">
        <f t="shared" si="22"/>
        <v>12.87993548387097</v>
      </c>
      <c r="R66" s="112">
        <f t="shared" si="23"/>
        <v>12.87993548387097</v>
      </c>
      <c r="S66" s="112"/>
      <c r="U66" s="177"/>
      <c r="V66" s="208"/>
    </row>
    <row r="67" spans="1:22" ht="18" customHeight="1" thickBot="1">
      <c r="A67" s="67"/>
      <c r="C67" s="47" t="s">
        <v>54</v>
      </c>
      <c r="D67" s="68">
        <f>SUM(D68)</f>
        <v>43300000</v>
      </c>
      <c r="E67" s="154">
        <f>SUM(E68)</f>
        <v>2974566</v>
      </c>
      <c r="F67" s="68">
        <f t="shared" ref="F67:M67" si="31">SUM(F68)</f>
        <v>100000</v>
      </c>
      <c r="G67" s="68">
        <f t="shared" si="31"/>
        <v>0</v>
      </c>
      <c r="H67" s="68">
        <f t="shared" si="31"/>
        <v>0</v>
      </c>
      <c r="I67" s="68">
        <f t="shared" si="31"/>
        <v>0</v>
      </c>
      <c r="J67" s="68">
        <f t="shared" si="31"/>
        <v>0</v>
      </c>
      <c r="K67" s="68">
        <f t="shared" si="31"/>
        <v>0</v>
      </c>
      <c r="L67" s="68">
        <f t="shared" si="31"/>
        <v>0</v>
      </c>
      <c r="M67" s="110">
        <f t="shared" si="31"/>
        <v>0</v>
      </c>
      <c r="N67" s="12">
        <f t="shared" si="26"/>
        <v>43400000</v>
      </c>
      <c r="O67" s="12">
        <f t="shared" si="25"/>
        <v>2974566</v>
      </c>
      <c r="P67" s="97">
        <f t="shared" si="21"/>
        <v>40425434</v>
      </c>
      <c r="Q67" s="112">
        <f t="shared" si="22"/>
        <v>6.8538387096774196</v>
      </c>
      <c r="R67" s="112">
        <f t="shared" si="23"/>
        <v>6.8696674364896069</v>
      </c>
      <c r="S67" s="112">
        <f>SUM(G67/F67*100)</f>
        <v>0</v>
      </c>
      <c r="U67" s="210"/>
      <c r="V67" s="210"/>
    </row>
    <row r="68" spans="1:22" ht="18" customHeight="1">
      <c r="A68" s="48">
        <v>48</v>
      </c>
      <c r="B68" s="202"/>
      <c r="C68" s="50" t="s">
        <v>50</v>
      </c>
      <c r="D68" s="203">
        <f t="shared" ref="D68:I68" si="32">SUM(D69:D74)</f>
        <v>43300000</v>
      </c>
      <c r="E68" s="204">
        <f t="shared" si="32"/>
        <v>2974566</v>
      </c>
      <c r="F68" s="203">
        <f t="shared" si="32"/>
        <v>100000</v>
      </c>
      <c r="G68" s="203">
        <f t="shared" si="32"/>
        <v>0</v>
      </c>
      <c r="H68" s="203">
        <f t="shared" si="32"/>
        <v>0</v>
      </c>
      <c r="I68" s="203">
        <f t="shared" si="32"/>
        <v>0</v>
      </c>
      <c r="J68" s="203">
        <f>SUM(J69:J74)</f>
        <v>0</v>
      </c>
      <c r="K68" s="203">
        <f>SUM(K69:K74)</f>
        <v>0</v>
      </c>
      <c r="L68" s="203">
        <f>SUM(L69:L74)</f>
        <v>0</v>
      </c>
      <c r="M68" s="205">
        <f>SUM(M69:M74)</f>
        <v>0</v>
      </c>
      <c r="N68" s="107">
        <f t="shared" si="26"/>
        <v>43400000</v>
      </c>
      <c r="O68" s="107">
        <f t="shared" si="25"/>
        <v>2974566</v>
      </c>
      <c r="P68" s="216">
        <f t="shared" si="21"/>
        <v>40425434</v>
      </c>
      <c r="Q68" s="220">
        <f t="shared" si="22"/>
        <v>6.8538387096774196</v>
      </c>
      <c r="R68" s="220">
        <f t="shared" si="23"/>
        <v>6.8696674364896069</v>
      </c>
      <c r="S68" s="220">
        <f>SUM(G68/F68*100)</f>
        <v>0</v>
      </c>
      <c r="U68" s="177"/>
      <c r="V68" s="177"/>
    </row>
    <row r="69" spans="1:22" ht="18" customHeight="1">
      <c r="A69" s="32"/>
      <c r="B69" s="65">
        <v>480</v>
      </c>
      <c r="C69" s="34" t="s">
        <v>67</v>
      </c>
      <c r="D69" s="63">
        <v>1100000</v>
      </c>
      <c r="E69" s="153">
        <v>0</v>
      </c>
      <c r="F69" s="63">
        <v>0</v>
      </c>
      <c r="G69" s="63">
        <v>0</v>
      </c>
      <c r="H69" s="63"/>
      <c r="I69" s="63"/>
      <c r="J69" s="63"/>
      <c r="K69" s="63"/>
      <c r="L69" s="63"/>
      <c r="M69" s="108"/>
      <c r="N69" s="12">
        <f t="shared" si="26"/>
        <v>1100000</v>
      </c>
      <c r="O69" s="12">
        <f t="shared" si="26"/>
        <v>0</v>
      </c>
      <c r="P69" s="97">
        <f t="shared" si="21"/>
        <v>1100000</v>
      </c>
      <c r="Q69" s="112"/>
      <c r="R69" s="112"/>
      <c r="S69" s="112"/>
      <c r="U69" s="177"/>
      <c r="V69" s="177"/>
    </row>
    <row r="70" spans="1:22" ht="18" customHeight="1">
      <c r="A70" s="61"/>
      <c r="B70" s="62">
        <v>481</v>
      </c>
      <c r="C70" s="34" t="s">
        <v>51</v>
      </c>
      <c r="D70" s="35">
        <v>0</v>
      </c>
      <c r="E70" s="152">
        <v>0</v>
      </c>
      <c r="F70" s="35">
        <v>0</v>
      </c>
      <c r="G70" s="35">
        <v>0</v>
      </c>
      <c r="H70" s="35"/>
      <c r="I70" s="35"/>
      <c r="J70" s="35"/>
      <c r="K70" s="35"/>
      <c r="L70" s="36"/>
      <c r="M70" s="99"/>
      <c r="N70" s="12">
        <f t="shared" si="26"/>
        <v>0</v>
      </c>
      <c r="O70" s="12">
        <f t="shared" si="26"/>
        <v>0</v>
      </c>
      <c r="P70" s="97">
        <f t="shared" si="21"/>
        <v>0</v>
      </c>
      <c r="Q70" s="112" t="e">
        <f t="shared" si="22"/>
        <v>#DIV/0!</v>
      </c>
      <c r="R70" s="112" t="e">
        <f t="shared" si="23"/>
        <v>#DIV/0!</v>
      </c>
      <c r="S70" s="112"/>
      <c r="U70" s="177"/>
      <c r="V70" s="177"/>
    </row>
    <row r="71" spans="1:22" ht="18" customHeight="1">
      <c r="A71" s="61"/>
      <c r="B71" s="62">
        <v>482</v>
      </c>
      <c r="C71" s="34" t="s">
        <v>52</v>
      </c>
      <c r="D71" s="35">
        <v>40300000</v>
      </c>
      <c r="E71" s="152">
        <v>2882040</v>
      </c>
      <c r="F71" s="35"/>
      <c r="G71" s="35"/>
      <c r="H71" s="35">
        <v>0</v>
      </c>
      <c r="I71" s="35"/>
      <c r="J71" s="35"/>
      <c r="K71" s="35"/>
      <c r="L71" s="36"/>
      <c r="M71" s="99"/>
      <c r="N71" s="12">
        <f t="shared" si="26"/>
        <v>40300000</v>
      </c>
      <c r="O71" s="12">
        <f t="shared" si="26"/>
        <v>2882040</v>
      </c>
      <c r="P71" s="97">
        <f t="shared" si="21"/>
        <v>37417960</v>
      </c>
      <c r="Q71" s="112">
        <f t="shared" si="22"/>
        <v>7.151464019851117</v>
      </c>
      <c r="R71" s="112">
        <f t="shared" si="23"/>
        <v>7.151464019851117</v>
      </c>
      <c r="S71" s="112"/>
      <c r="U71" s="177"/>
      <c r="V71" s="208"/>
    </row>
    <row r="72" spans="1:22" ht="18" customHeight="1">
      <c r="A72" s="61"/>
      <c r="B72" s="62">
        <v>483</v>
      </c>
      <c r="C72" s="34" t="s">
        <v>53</v>
      </c>
      <c r="D72" s="35">
        <v>0</v>
      </c>
      <c r="E72" s="152">
        <v>0</v>
      </c>
      <c r="F72" s="35">
        <v>0</v>
      </c>
      <c r="G72" s="35"/>
      <c r="H72" s="35"/>
      <c r="I72" s="35"/>
      <c r="J72" s="35"/>
      <c r="K72" s="35"/>
      <c r="L72" s="36"/>
      <c r="M72" s="99"/>
      <c r="N72" s="12">
        <f t="shared" si="26"/>
        <v>0</v>
      </c>
      <c r="O72" s="12">
        <f t="shared" si="26"/>
        <v>0</v>
      </c>
      <c r="P72" s="97">
        <f t="shared" si="21"/>
        <v>0</v>
      </c>
      <c r="Q72" s="112" t="e">
        <f t="shared" si="22"/>
        <v>#DIV/0!</v>
      </c>
      <c r="R72" s="112" t="e">
        <f t="shared" si="23"/>
        <v>#DIV/0!</v>
      </c>
      <c r="S72" s="112"/>
      <c r="U72" s="177"/>
      <c r="V72" s="208"/>
    </row>
    <row r="73" spans="1:22" ht="18" customHeight="1">
      <c r="A73" s="61"/>
      <c r="B73" s="62">
        <v>485</v>
      </c>
      <c r="C73" s="269" t="s">
        <v>73</v>
      </c>
      <c r="D73" s="35">
        <v>500000</v>
      </c>
      <c r="E73" s="152">
        <v>0</v>
      </c>
      <c r="F73" s="35">
        <v>100000</v>
      </c>
      <c r="G73" s="35"/>
      <c r="H73" s="35"/>
      <c r="I73" s="35"/>
      <c r="J73" s="35"/>
      <c r="K73" s="35"/>
      <c r="L73" s="36"/>
      <c r="M73" s="99"/>
      <c r="N73" s="12">
        <f t="shared" si="26"/>
        <v>600000</v>
      </c>
      <c r="O73" s="12">
        <f t="shared" si="26"/>
        <v>0</v>
      </c>
      <c r="P73" s="97">
        <f t="shared" si="21"/>
        <v>600000</v>
      </c>
      <c r="Q73" s="112">
        <f t="shared" si="22"/>
        <v>0</v>
      </c>
      <c r="R73" s="112">
        <f t="shared" si="23"/>
        <v>0</v>
      </c>
      <c r="S73" s="112"/>
      <c r="U73" s="177"/>
      <c r="V73" s="208"/>
    </row>
    <row r="74" spans="1:22" ht="18" customHeight="1">
      <c r="A74" s="69"/>
      <c r="B74" s="62">
        <v>486</v>
      </c>
      <c r="C74" s="269" t="s">
        <v>72</v>
      </c>
      <c r="D74" s="35">
        <v>1400000</v>
      </c>
      <c r="E74" s="152">
        <v>92526</v>
      </c>
      <c r="F74" s="35"/>
      <c r="G74" s="35"/>
      <c r="H74" s="35"/>
      <c r="I74" s="35"/>
      <c r="J74" s="35"/>
      <c r="K74" s="35"/>
      <c r="L74" s="36"/>
      <c r="M74" s="99"/>
      <c r="N74" s="12">
        <f t="shared" si="26"/>
        <v>1400000</v>
      </c>
      <c r="O74" s="12">
        <f t="shared" si="26"/>
        <v>92526</v>
      </c>
      <c r="P74" s="97">
        <f t="shared" si="21"/>
        <v>1307474</v>
      </c>
      <c r="Q74" s="112">
        <f t="shared" si="22"/>
        <v>6.609</v>
      </c>
      <c r="R74" s="112">
        <f t="shared" si="23"/>
        <v>6.609</v>
      </c>
      <c r="S74" s="112"/>
      <c r="U74" s="177"/>
      <c r="V74" s="208"/>
    </row>
    <row r="75" spans="1:22" ht="12.75" customHeight="1" thickBot="1">
      <c r="A75" s="71"/>
      <c r="B75" s="72"/>
      <c r="C75" s="173" t="s">
        <v>141</v>
      </c>
      <c r="D75" s="60">
        <f>SUM(D67+D49)</f>
        <v>123742000</v>
      </c>
      <c r="E75" s="60">
        <f t="shared" ref="E75:P75" si="33">SUM(E67+E49)</f>
        <v>18435551</v>
      </c>
      <c r="F75" s="60">
        <f t="shared" si="33"/>
        <v>201979000</v>
      </c>
      <c r="G75" s="60">
        <f t="shared" si="33"/>
        <v>50681236</v>
      </c>
      <c r="H75" s="60">
        <f t="shared" si="33"/>
        <v>9900000</v>
      </c>
      <c r="I75" s="60">
        <f t="shared" si="33"/>
        <v>1302743</v>
      </c>
      <c r="J75" s="60">
        <f t="shared" si="33"/>
        <v>15500000</v>
      </c>
      <c r="K75" s="60">
        <f t="shared" si="33"/>
        <v>1885483</v>
      </c>
      <c r="L75" s="60">
        <f t="shared" si="33"/>
        <v>0</v>
      </c>
      <c r="M75" s="60">
        <f t="shared" si="33"/>
        <v>0</v>
      </c>
      <c r="N75" s="60">
        <f t="shared" si="33"/>
        <v>351121000</v>
      </c>
      <c r="O75" s="60">
        <f t="shared" si="33"/>
        <v>72305013</v>
      </c>
      <c r="P75" s="60">
        <f t="shared" si="33"/>
        <v>278815987</v>
      </c>
      <c r="Q75" s="73"/>
      <c r="R75" s="73"/>
      <c r="S75" s="73"/>
      <c r="U75" s="177"/>
      <c r="V75" s="177"/>
    </row>
    <row r="76" spans="1:22" ht="12.75" customHeight="1">
      <c r="A76" s="147"/>
      <c r="B76" s="168"/>
      <c r="C76" s="268"/>
      <c r="D76" s="177"/>
      <c r="E76" s="177"/>
      <c r="F76" s="177"/>
      <c r="G76" s="177"/>
      <c r="H76" s="177"/>
      <c r="I76" s="177"/>
      <c r="J76" s="177"/>
      <c r="K76" s="177"/>
      <c r="L76" s="177"/>
      <c r="M76" s="177"/>
      <c r="N76" s="177"/>
      <c r="O76" s="177"/>
      <c r="P76" s="177"/>
      <c r="Q76" s="73"/>
      <c r="R76" s="73"/>
      <c r="S76" s="73"/>
      <c r="U76" s="177"/>
      <c r="V76" s="177"/>
    </row>
    <row r="77" spans="1:22" ht="12.75" customHeight="1">
      <c r="A77" s="147"/>
      <c r="B77" s="168"/>
      <c r="C77" s="268"/>
      <c r="D77" s="177"/>
      <c r="E77" s="177"/>
      <c r="F77" s="177"/>
      <c r="G77" s="177"/>
      <c r="H77" s="177"/>
      <c r="I77" s="177"/>
      <c r="J77" s="177"/>
      <c r="K77" s="177"/>
      <c r="L77" s="177"/>
      <c r="M77" s="177"/>
      <c r="N77" s="177"/>
      <c r="O77" s="177"/>
      <c r="P77" s="177"/>
      <c r="Q77" s="73"/>
      <c r="R77" s="73"/>
      <c r="S77" s="73"/>
      <c r="U77" s="177"/>
      <c r="V77" s="177"/>
    </row>
    <row r="78" spans="1:22" ht="12.75" customHeight="1">
      <c r="A78" s="147"/>
      <c r="B78" s="168"/>
      <c r="C78" s="268"/>
      <c r="D78" s="177"/>
      <c r="E78" s="177"/>
      <c r="F78" s="177"/>
      <c r="G78" s="177"/>
      <c r="H78" s="177"/>
      <c r="I78" s="177"/>
      <c r="J78" s="177"/>
      <c r="K78" s="177"/>
      <c r="L78" s="177"/>
      <c r="M78" s="177"/>
      <c r="N78" s="177"/>
      <c r="O78" s="177"/>
      <c r="P78" s="177"/>
      <c r="Q78" s="73"/>
      <c r="R78" s="73"/>
      <c r="S78" s="73"/>
      <c r="U78" s="177"/>
      <c r="V78" s="177"/>
    </row>
    <row r="79" spans="1:22" ht="12.75" customHeight="1">
      <c r="A79" s="147"/>
      <c r="B79" s="168"/>
      <c r="C79" s="268"/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177"/>
      <c r="O79" s="177"/>
      <c r="P79" s="177"/>
      <c r="Q79" s="73"/>
      <c r="R79" s="73"/>
      <c r="S79" s="73"/>
      <c r="U79" s="177"/>
      <c r="V79" s="177"/>
    </row>
    <row r="80" spans="1:22" ht="12.75" customHeight="1">
      <c r="A80" s="147"/>
      <c r="B80" s="168"/>
      <c r="C80" s="268"/>
      <c r="D80" s="177"/>
      <c r="E80" s="177"/>
      <c r="F80" s="177"/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73"/>
      <c r="R80" s="73"/>
      <c r="S80" s="73"/>
      <c r="U80" s="177"/>
      <c r="V80" s="177"/>
    </row>
    <row r="81" spans="1:57" ht="12.75" customHeight="1">
      <c r="A81" s="147"/>
      <c r="B81" s="168"/>
      <c r="C81" s="268"/>
      <c r="D81" s="177"/>
      <c r="E81" s="177"/>
      <c r="F81" s="177"/>
      <c r="G81" s="177"/>
      <c r="H81" s="177"/>
      <c r="I81" s="177"/>
      <c r="J81" s="177"/>
      <c r="K81" s="177"/>
      <c r="L81" s="177"/>
      <c r="M81" s="177"/>
      <c r="N81" s="177"/>
      <c r="O81" s="177"/>
      <c r="P81" s="177"/>
      <c r="Q81" s="73"/>
      <c r="R81" s="73"/>
      <c r="S81" s="73"/>
      <c r="U81" s="177"/>
      <c r="V81" s="177"/>
    </row>
    <row r="82" spans="1:57" ht="12.75" customHeight="1">
      <c r="A82" s="147"/>
      <c r="B82" s="168"/>
      <c r="C82" s="268"/>
      <c r="D82" s="177"/>
      <c r="E82" s="177"/>
      <c r="F82" s="177"/>
      <c r="G82" s="177"/>
      <c r="H82" s="177"/>
      <c r="I82" s="177"/>
      <c r="J82" s="177"/>
      <c r="K82" s="177"/>
      <c r="L82" s="177"/>
      <c r="M82" s="177"/>
      <c r="N82" s="177"/>
      <c r="O82" s="177"/>
      <c r="P82" s="177"/>
      <c r="Q82" s="73"/>
      <c r="R82" s="73"/>
      <c r="S82" s="73"/>
      <c r="U82" s="177"/>
      <c r="V82" s="177"/>
    </row>
    <row r="83" spans="1:57" ht="12.75" customHeight="1">
      <c r="A83" s="147"/>
      <c r="B83" s="168"/>
      <c r="C83" s="268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77"/>
      <c r="P83" s="177"/>
      <c r="Q83" s="73"/>
      <c r="R83" s="73"/>
      <c r="S83" s="73"/>
      <c r="U83" s="177"/>
      <c r="V83" s="177"/>
    </row>
    <row r="84" spans="1:57" ht="12.75" customHeight="1">
      <c r="A84" s="147"/>
      <c r="B84" s="168"/>
      <c r="C84" s="268"/>
      <c r="D84" s="177"/>
      <c r="E84" s="177"/>
      <c r="F84" s="177"/>
      <c r="G84" s="177"/>
      <c r="H84" s="177"/>
      <c r="I84" s="177"/>
      <c r="J84" s="177"/>
      <c r="K84" s="177"/>
      <c r="L84" s="177"/>
      <c r="M84" s="177"/>
      <c r="N84" s="177"/>
      <c r="O84" s="177"/>
      <c r="P84" s="177"/>
      <c r="Q84" s="73"/>
      <c r="R84" s="73"/>
      <c r="S84" s="73"/>
      <c r="U84" s="177"/>
      <c r="V84" s="177"/>
    </row>
    <row r="85" spans="1:57" ht="23.25" customHeight="1">
      <c r="A85" s="147"/>
      <c r="B85" s="168"/>
      <c r="C85" s="268"/>
      <c r="D85" s="177"/>
      <c r="E85" s="177"/>
      <c r="F85" s="177"/>
      <c r="G85" s="177"/>
      <c r="H85" s="177"/>
      <c r="I85" s="177"/>
      <c r="J85" s="177"/>
      <c r="K85" s="177"/>
      <c r="L85" s="177"/>
      <c r="M85" s="177"/>
      <c r="N85" s="177"/>
      <c r="O85" s="177"/>
      <c r="P85" s="177"/>
      <c r="Q85" s="73"/>
      <c r="R85" s="73"/>
      <c r="S85" s="73"/>
      <c r="U85" s="177"/>
      <c r="V85" s="177"/>
    </row>
    <row r="86" spans="1:57" s="1" customFormat="1" ht="22.5" customHeight="1">
      <c r="A86" s="6"/>
      <c r="B86" s="6"/>
      <c r="C86" s="90" t="s">
        <v>157</v>
      </c>
      <c r="D86" s="280"/>
      <c r="E86" s="14"/>
      <c r="F86" s="14"/>
      <c r="G86" s="14"/>
      <c r="H86" s="14"/>
      <c r="I86" s="14"/>
      <c r="J86" s="14"/>
      <c r="K86" s="14"/>
      <c r="L86" s="6"/>
      <c r="M86" s="6"/>
      <c r="N86" s="271" t="s">
        <v>149</v>
      </c>
      <c r="O86" s="14"/>
      <c r="P86" s="46"/>
      <c r="Q86" s="6"/>
      <c r="R86" s="73"/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1"/>
      <c r="AD86" s="151"/>
      <c r="AE86" s="151"/>
      <c r="AF86" s="151"/>
      <c r="AG86" s="151"/>
      <c r="AH86" s="151"/>
      <c r="AI86" s="151"/>
      <c r="AJ86" s="151"/>
      <c r="AK86" s="151"/>
      <c r="AL86" s="151"/>
      <c r="AM86" s="151"/>
      <c r="AN86" s="151"/>
      <c r="AO86" s="151"/>
      <c r="AP86" s="151"/>
      <c r="AQ86" s="151"/>
      <c r="AR86" s="151"/>
      <c r="AS86" s="151"/>
      <c r="AT86" s="151"/>
      <c r="AU86" s="151"/>
      <c r="AV86" s="151"/>
      <c r="AW86" s="151"/>
      <c r="AX86" s="151"/>
      <c r="AY86" s="151"/>
      <c r="AZ86" s="151"/>
      <c r="BA86" s="151"/>
      <c r="BB86" s="151"/>
      <c r="BC86" s="151"/>
      <c r="BD86" s="151"/>
      <c r="BE86" s="151"/>
    </row>
    <row r="87" spans="1:57" ht="12.75">
      <c r="C87" s="281" t="s">
        <v>156</v>
      </c>
      <c r="N87" s="272"/>
      <c r="R87" s="73"/>
    </row>
    <row r="88" spans="1:57">
      <c r="R88" s="73"/>
    </row>
    <row r="89" spans="1:57">
      <c r="R89" s="73"/>
    </row>
    <row r="90" spans="1:57">
      <c r="R90" s="73"/>
    </row>
    <row r="91" spans="1:57">
      <c r="R91" s="73"/>
    </row>
    <row r="92" spans="1:57" s="1" customFormat="1" ht="24.75" customHeight="1">
      <c r="A92" s="312"/>
      <c r="B92" s="312"/>
      <c r="C92" s="312"/>
      <c r="D92" s="313"/>
      <c r="E92" s="313"/>
      <c r="F92" s="91"/>
      <c r="G92" s="91"/>
      <c r="H92" s="94"/>
      <c r="I92" s="96"/>
      <c r="J92" s="96"/>
      <c r="K92" s="94"/>
      <c r="L92" s="91"/>
      <c r="M92" s="91"/>
      <c r="N92" s="91"/>
      <c r="R92" s="161"/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1"/>
      <c r="AD92" s="151"/>
      <c r="AE92" s="151"/>
      <c r="AF92" s="151"/>
      <c r="AG92" s="151"/>
      <c r="AH92" s="151"/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1"/>
      <c r="AT92" s="151"/>
      <c r="AU92" s="151"/>
      <c r="AV92" s="151"/>
      <c r="AW92" s="151"/>
      <c r="AX92" s="151"/>
      <c r="AY92" s="151"/>
      <c r="AZ92" s="151"/>
      <c r="BA92" s="151"/>
      <c r="BB92" s="151"/>
      <c r="BC92" s="151"/>
      <c r="BD92" s="151"/>
      <c r="BE92" s="151"/>
    </row>
    <row r="93" spans="1:57">
      <c r="R93" s="73"/>
    </row>
    <row r="94" spans="1:57">
      <c r="R94" s="73"/>
    </row>
    <row r="95" spans="1:57">
      <c r="R95" s="73"/>
    </row>
    <row r="96" spans="1:57">
      <c r="A96" s="6" t="s">
        <v>64</v>
      </c>
      <c r="R96" s="73"/>
    </row>
    <row r="97" spans="18:18">
      <c r="R97" s="73"/>
    </row>
    <row r="98" spans="18:18">
      <c r="R98" s="73"/>
    </row>
    <row r="99" spans="18:18">
      <c r="R99" s="73"/>
    </row>
    <row r="100" spans="18:18">
      <c r="R100" s="73"/>
    </row>
    <row r="101" spans="18:18">
      <c r="R101" s="73"/>
    </row>
    <row r="102" spans="18:18">
      <c r="R102" s="73"/>
    </row>
    <row r="103" spans="18:18">
      <c r="R103" s="73"/>
    </row>
    <row r="104" spans="18:18">
      <c r="R104" s="73"/>
    </row>
    <row r="105" spans="18:18">
      <c r="R105" s="73"/>
    </row>
  </sheetData>
  <mergeCells count="12">
    <mergeCell ref="A1:Q1"/>
    <mergeCell ref="A2:P2"/>
    <mergeCell ref="F8:G8"/>
    <mergeCell ref="H8:I8"/>
    <mergeCell ref="D8:E8"/>
    <mergeCell ref="N8:P8"/>
    <mergeCell ref="N46:P46"/>
    <mergeCell ref="A92:C92"/>
    <mergeCell ref="D92:E92"/>
    <mergeCell ref="D46:E46"/>
    <mergeCell ref="F46:G46"/>
    <mergeCell ref="H46:I46"/>
  </mergeCells>
  <phoneticPr fontId="0" type="noConversion"/>
  <pageMargins left="0" right="0" top="0.51181102362204722" bottom="0.15748031496062992" header="0.31496062992125984" footer="0.27559055118110237"/>
  <pageSetup paperSize="9" scale="85" orientation="landscape" r:id="rId1"/>
  <headerFooter alignWithMargins="0">
    <oddHeader>&amp;L&amp;"MAC C Times,Bold"&amp;12Prilog 2 - Obrazec K1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L126"/>
  <sheetViews>
    <sheetView tabSelected="1" view="pageBreakPreview" topLeftCell="A65" zoomScaleNormal="100" zoomScaleSheetLayoutView="100" workbookViewId="0">
      <selection activeCell="F82" sqref="F82"/>
    </sheetView>
  </sheetViews>
  <sheetFormatPr defaultRowHeight="11.25"/>
  <cols>
    <col min="1" max="1" width="3.85546875" style="6" customWidth="1"/>
    <col min="2" max="2" width="4.28515625" style="6" customWidth="1"/>
    <col min="3" max="3" width="39.85546875" style="6" customWidth="1"/>
    <col min="4" max="4" width="11.7109375" style="14" customWidth="1"/>
    <col min="5" max="5" width="10.85546875" style="14" customWidth="1"/>
    <col min="6" max="6" width="11.7109375" style="14" customWidth="1"/>
    <col min="7" max="7" width="12" style="6" customWidth="1"/>
    <col min="8" max="8" width="10" style="14" bestFit="1" customWidth="1"/>
    <col min="9" max="9" width="10.85546875" style="14" customWidth="1"/>
    <col min="10" max="10" width="11" style="14" customWidth="1"/>
    <col min="11" max="11" width="10.85546875" style="14" customWidth="1"/>
    <col min="12" max="12" width="4.42578125" style="6" customWidth="1"/>
    <col min="13" max="13" width="6.5703125" style="6" customWidth="1"/>
    <col min="14" max="14" width="11.7109375" style="14" customWidth="1"/>
    <col min="15" max="15" width="12" style="14" customWidth="1"/>
    <col min="16" max="16" width="12.42578125" style="45" customWidth="1"/>
    <col min="17" max="17" width="4.7109375" style="6" customWidth="1"/>
    <col min="18" max="18" width="5.140625" style="147" customWidth="1"/>
    <col min="19" max="19" width="4.42578125" style="147" customWidth="1"/>
    <col min="20" max="20" width="9.140625" style="147"/>
    <col min="21" max="38" width="9.140625" style="159"/>
    <col min="39" max="16384" width="9.140625" style="6"/>
  </cols>
  <sheetData>
    <row r="1" spans="1:38" s="115" customFormat="1" ht="22.5" customHeight="1">
      <c r="A1" s="113"/>
      <c r="B1" s="114"/>
      <c r="C1" s="113" t="s">
        <v>74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69"/>
      <c r="Q1" s="114"/>
      <c r="R1" s="145"/>
      <c r="S1" s="145"/>
      <c r="T1" s="145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</row>
    <row r="2" spans="1:38" s="119" customFormat="1" ht="16.5" customHeight="1">
      <c r="A2" s="116"/>
      <c r="B2" s="116"/>
      <c r="C2" s="117" t="s">
        <v>165</v>
      </c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70"/>
      <c r="Q2" s="118"/>
      <c r="R2" s="146"/>
      <c r="S2" s="146"/>
      <c r="T2" s="146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</row>
    <row r="3" spans="1:38" s="115" customFormat="1" ht="30" customHeight="1">
      <c r="A3" s="120"/>
      <c r="B3" s="121"/>
      <c r="C3" s="122" t="s">
        <v>166</v>
      </c>
      <c r="D3" s="125"/>
      <c r="E3" s="120"/>
      <c r="F3" s="120"/>
      <c r="G3" s="120"/>
      <c r="H3" s="123"/>
      <c r="I3" s="123"/>
      <c r="J3" s="123"/>
      <c r="K3" s="123"/>
      <c r="L3" s="120"/>
      <c r="M3" s="120"/>
      <c r="N3" s="121"/>
      <c r="O3" s="121"/>
      <c r="P3" s="171"/>
      <c r="Q3" s="124"/>
      <c r="R3" s="145"/>
      <c r="S3" s="145"/>
      <c r="T3" s="145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</row>
    <row r="4" spans="1:38" ht="26.25" customHeight="1" thickBot="1">
      <c r="A4" s="82"/>
      <c r="B4" s="1"/>
      <c r="C4" s="122" t="s">
        <v>167</v>
      </c>
      <c r="D4" s="82"/>
      <c r="E4" s="82"/>
      <c r="F4" s="82"/>
      <c r="G4" s="82"/>
      <c r="H4" s="92"/>
      <c r="I4" s="92"/>
      <c r="J4" s="92"/>
      <c r="K4" s="92"/>
      <c r="L4" s="82"/>
      <c r="M4" s="82"/>
      <c r="N4" s="1"/>
      <c r="O4" s="1"/>
      <c r="P4" s="3"/>
      <c r="Q4" s="81"/>
    </row>
    <row r="5" spans="1:38" ht="21.75" customHeight="1">
      <c r="A5" s="7"/>
      <c r="B5" s="8"/>
      <c r="C5" s="126" t="s">
        <v>170</v>
      </c>
      <c r="D5" s="328" t="s">
        <v>172</v>
      </c>
      <c r="E5" s="321"/>
      <c r="F5" s="127" t="s">
        <v>173</v>
      </c>
      <c r="G5" s="128"/>
      <c r="H5" s="322" t="s">
        <v>174</v>
      </c>
      <c r="I5" s="323"/>
      <c r="J5" s="324" t="s">
        <v>175</v>
      </c>
      <c r="K5" s="325"/>
      <c r="L5" s="324" t="s">
        <v>176</v>
      </c>
      <c r="M5" s="325"/>
      <c r="N5" s="324" t="s">
        <v>177</v>
      </c>
      <c r="O5" s="326"/>
      <c r="P5" s="235" t="s">
        <v>75</v>
      </c>
      <c r="Q5" s="162" t="s">
        <v>63</v>
      </c>
      <c r="R5" s="162" t="s">
        <v>63</v>
      </c>
      <c r="S5" s="162" t="s">
        <v>63</v>
      </c>
      <c r="T5" s="148"/>
      <c r="U5" s="148"/>
      <c r="V5" s="148"/>
      <c r="W5" s="155"/>
      <c r="X5" s="155"/>
      <c r="Y5" s="155"/>
      <c r="Z5" s="155"/>
      <c r="AA5" s="155"/>
      <c r="AB5" s="155"/>
      <c r="AC5" s="155"/>
      <c r="AD5" s="155"/>
      <c r="AE5" s="155"/>
    </row>
    <row r="6" spans="1:38" ht="24.75" customHeight="1">
      <c r="A6" s="9"/>
      <c r="B6" s="10"/>
      <c r="C6" s="80"/>
      <c r="D6" s="129" t="s">
        <v>76</v>
      </c>
      <c r="E6" s="130" t="s">
        <v>77</v>
      </c>
      <c r="F6" s="129" t="s">
        <v>76</v>
      </c>
      <c r="G6" s="130" t="s">
        <v>77</v>
      </c>
      <c r="H6" s="129" t="s">
        <v>76</v>
      </c>
      <c r="I6" s="130" t="s">
        <v>77</v>
      </c>
      <c r="J6" s="129" t="s">
        <v>76</v>
      </c>
      <c r="K6" s="130" t="s">
        <v>77</v>
      </c>
      <c r="L6" s="129" t="s">
        <v>76</v>
      </c>
      <c r="M6" s="130" t="s">
        <v>135</v>
      </c>
      <c r="N6" s="129" t="s">
        <v>76</v>
      </c>
      <c r="O6" s="233" t="s">
        <v>77</v>
      </c>
      <c r="P6" s="236" t="s">
        <v>178</v>
      </c>
      <c r="Q6" s="234" t="s">
        <v>139</v>
      </c>
      <c r="R6" s="206" t="s">
        <v>137</v>
      </c>
      <c r="S6" s="238" t="s">
        <v>136</v>
      </c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</row>
    <row r="7" spans="1:38" ht="18" customHeight="1">
      <c r="A7" s="9"/>
      <c r="B7" s="10"/>
      <c r="C7" s="176" t="s">
        <v>168</v>
      </c>
      <c r="D7" s="175">
        <v>0</v>
      </c>
      <c r="E7" s="186">
        <f t="shared" ref="E7:O7" si="0">SUM(E8-E46)</f>
        <v>0</v>
      </c>
      <c r="F7" s="175">
        <f t="shared" si="0"/>
        <v>0</v>
      </c>
      <c r="G7" s="175">
        <f t="shared" si="0"/>
        <v>0</v>
      </c>
      <c r="H7" s="175">
        <f t="shared" si="0"/>
        <v>0</v>
      </c>
      <c r="I7" s="175">
        <f t="shared" si="0"/>
        <v>0</v>
      </c>
      <c r="J7" s="175">
        <f t="shared" si="0"/>
        <v>0</v>
      </c>
      <c r="K7" s="175">
        <f t="shared" si="0"/>
        <v>0</v>
      </c>
      <c r="L7" s="175">
        <f t="shared" si="0"/>
        <v>0</v>
      </c>
      <c r="M7" s="175">
        <f t="shared" si="0"/>
        <v>0</v>
      </c>
      <c r="N7" s="175">
        <f t="shared" si="0"/>
        <v>0</v>
      </c>
      <c r="O7" s="195">
        <f t="shared" si="0"/>
        <v>0</v>
      </c>
      <c r="P7" s="237"/>
      <c r="Q7" s="46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</row>
    <row r="8" spans="1:38" ht="15" customHeight="1">
      <c r="A8" s="9"/>
      <c r="B8" s="10"/>
      <c r="C8" s="131" t="s">
        <v>123</v>
      </c>
      <c r="D8" s="12">
        <f>SUM(D9+D13)</f>
        <v>123742000</v>
      </c>
      <c r="E8" s="12">
        <f>SUM(E9+E13)</f>
        <v>18435551</v>
      </c>
      <c r="F8" s="12">
        <f t="shared" ref="F8:M8" si="1">SUM(F9+F13)</f>
        <v>201979000</v>
      </c>
      <c r="G8" s="12">
        <f t="shared" si="1"/>
        <v>50681236</v>
      </c>
      <c r="H8" s="12">
        <f t="shared" si="1"/>
        <v>9900000</v>
      </c>
      <c r="I8" s="12">
        <f>SUM(I9+I13)</f>
        <v>1302743</v>
      </c>
      <c r="J8" s="12">
        <f t="shared" si="1"/>
        <v>15500000</v>
      </c>
      <c r="K8" s="12">
        <f t="shared" si="1"/>
        <v>1885483</v>
      </c>
      <c r="L8" s="12">
        <f t="shared" si="1"/>
        <v>0</v>
      </c>
      <c r="M8" s="97">
        <f t="shared" si="1"/>
        <v>0</v>
      </c>
      <c r="N8" s="102">
        <f>SUM(L8+J8+H8+F8+D8)</f>
        <v>351121000</v>
      </c>
      <c r="O8" s="12">
        <f>SUM(M8+K8+I8+G8+E8)</f>
        <v>72305013</v>
      </c>
      <c r="P8" s="97">
        <f>SUM(N8-O8)</f>
        <v>278815987</v>
      </c>
      <c r="Q8" s="112">
        <f>SUM(O8/N8*100)</f>
        <v>20.59261992304647</v>
      </c>
      <c r="R8" s="112">
        <f>SUM(E8/D8*100)</f>
        <v>14.898378076966592</v>
      </c>
      <c r="S8" s="112">
        <f>SUM(G8/F8*100)</f>
        <v>25.092329400581249</v>
      </c>
    </row>
    <row r="9" spans="1:38" ht="15" customHeight="1">
      <c r="A9" s="9"/>
      <c r="B9" s="10"/>
      <c r="C9" s="132" t="s">
        <v>78</v>
      </c>
      <c r="D9" s="12">
        <f>SUM(D16)</f>
        <v>111742000</v>
      </c>
      <c r="E9" s="12">
        <f>SUM(E16)</f>
        <v>16236131</v>
      </c>
      <c r="F9" s="12">
        <f t="shared" ref="F9:M9" si="2">SUM(F16)</f>
        <v>201979000</v>
      </c>
      <c r="G9" s="12">
        <f t="shared" si="2"/>
        <v>50681236</v>
      </c>
      <c r="H9" s="12">
        <f t="shared" si="2"/>
        <v>9900000</v>
      </c>
      <c r="I9" s="12">
        <f>SUM(I16)</f>
        <v>1302743</v>
      </c>
      <c r="J9" s="12">
        <f t="shared" si="2"/>
        <v>15500000</v>
      </c>
      <c r="K9" s="12">
        <f t="shared" si="2"/>
        <v>1885483</v>
      </c>
      <c r="L9" s="12">
        <f t="shared" si="2"/>
        <v>0</v>
      </c>
      <c r="M9" s="97">
        <f t="shared" si="2"/>
        <v>0</v>
      </c>
      <c r="N9" s="102">
        <f t="shared" ref="N9:N14" si="3">SUM(L9+J9+H9+F9+D9)</f>
        <v>339121000</v>
      </c>
      <c r="O9" s="12">
        <f t="shared" ref="O9:O14" si="4">SUM(M9+K9+I9+G9+E9)</f>
        <v>70105593</v>
      </c>
      <c r="P9" s="97">
        <f t="shared" ref="P9:P14" si="5">SUM(N9-O9)</f>
        <v>269015407</v>
      </c>
      <c r="Q9" s="112">
        <f t="shared" ref="Q9:Q14" si="6">SUM(O9/N9*100)</f>
        <v>20.672737164610862</v>
      </c>
      <c r="R9" s="112">
        <f t="shared" ref="R9:R14" si="7">SUM(E9/D9*100)</f>
        <v>14.530016466503195</v>
      </c>
      <c r="S9" s="112">
        <f>SUM(G9/F9*100)</f>
        <v>25.092329400581249</v>
      </c>
    </row>
    <row r="10" spans="1:38" ht="15" customHeight="1">
      <c r="A10" s="9"/>
      <c r="B10" s="10"/>
      <c r="C10" s="132" t="s">
        <v>79</v>
      </c>
      <c r="D10" s="12">
        <f>SUM(D47)</f>
        <v>80442000</v>
      </c>
      <c r="E10" s="12">
        <f t="shared" ref="E10:R10" si="8">SUM(E47)</f>
        <v>15460985</v>
      </c>
      <c r="F10" s="12">
        <f t="shared" si="8"/>
        <v>201879000</v>
      </c>
      <c r="G10" s="12">
        <f t="shared" si="8"/>
        <v>50681236</v>
      </c>
      <c r="H10" s="12">
        <f t="shared" si="8"/>
        <v>9900000</v>
      </c>
      <c r="I10" s="12">
        <f t="shared" si="8"/>
        <v>1302743</v>
      </c>
      <c r="J10" s="12">
        <f t="shared" si="8"/>
        <v>15500000</v>
      </c>
      <c r="K10" s="12">
        <f t="shared" si="8"/>
        <v>1885483</v>
      </c>
      <c r="L10" s="12">
        <f t="shared" si="8"/>
        <v>0</v>
      </c>
      <c r="M10" s="12">
        <f t="shared" si="8"/>
        <v>0</v>
      </c>
      <c r="N10" s="102">
        <f t="shared" si="3"/>
        <v>307721000</v>
      </c>
      <c r="O10" s="12">
        <f t="shared" si="4"/>
        <v>69330447</v>
      </c>
      <c r="P10" s="97">
        <f t="shared" si="5"/>
        <v>238390553</v>
      </c>
      <c r="Q10" s="12">
        <f t="shared" si="8"/>
        <v>22.530294325054189</v>
      </c>
      <c r="R10" s="12">
        <f t="shared" si="8"/>
        <v>19.220040526093335</v>
      </c>
      <c r="S10" s="112">
        <f>SUM(G10/F10*100)</f>
        <v>25.104758791157078</v>
      </c>
    </row>
    <row r="11" spans="1:38" ht="15" customHeight="1">
      <c r="A11" s="9"/>
      <c r="B11" s="10"/>
      <c r="C11" s="133"/>
      <c r="D11" s="5"/>
      <c r="E11" s="5"/>
      <c r="F11" s="5"/>
      <c r="G11" s="5"/>
      <c r="H11" s="5"/>
      <c r="I11" s="5"/>
      <c r="J11" s="5"/>
      <c r="K11" s="5"/>
      <c r="L11" s="5"/>
      <c r="M11" s="5"/>
      <c r="N11" s="102">
        <f t="shared" si="3"/>
        <v>0</v>
      </c>
      <c r="O11" s="12">
        <f t="shared" si="4"/>
        <v>0</v>
      </c>
      <c r="P11" s="97">
        <f t="shared" si="5"/>
        <v>0</v>
      </c>
      <c r="Q11" s="112"/>
      <c r="R11" s="112"/>
      <c r="S11" s="112"/>
    </row>
    <row r="12" spans="1:38" ht="15" customHeight="1">
      <c r="A12" s="9"/>
      <c r="B12" s="10"/>
      <c r="C12" s="134" t="s">
        <v>124</v>
      </c>
      <c r="D12" s="12"/>
      <c r="E12" s="12"/>
      <c r="F12" s="12"/>
      <c r="G12" s="12"/>
      <c r="H12" s="12"/>
      <c r="I12" s="12"/>
      <c r="J12" s="12"/>
      <c r="K12" s="12"/>
      <c r="L12" s="12"/>
      <c r="M12" s="97"/>
      <c r="N12" s="102">
        <f t="shared" si="3"/>
        <v>0</v>
      </c>
      <c r="O12" s="12">
        <f t="shared" si="4"/>
        <v>0</v>
      </c>
      <c r="P12" s="97">
        <f t="shared" si="5"/>
        <v>0</v>
      </c>
      <c r="Q12" s="112"/>
      <c r="R12" s="112"/>
      <c r="S12" s="112"/>
    </row>
    <row r="13" spans="1:38" ht="15" customHeight="1">
      <c r="A13" s="9"/>
      <c r="B13" s="10">
        <v>73</v>
      </c>
      <c r="C13" s="132" t="s">
        <v>80</v>
      </c>
      <c r="D13" s="12">
        <f>SUM(D32)</f>
        <v>12000000</v>
      </c>
      <c r="E13" s="12">
        <f>SUM(E32)</f>
        <v>2199420</v>
      </c>
      <c r="F13" s="12">
        <f t="shared" ref="F13:M13" si="9">SUM(F32)</f>
        <v>0</v>
      </c>
      <c r="G13" s="12">
        <f t="shared" si="9"/>
        <v>0</v>
      </c>
      <c r="H13" s="12">
        <f t="shared" si="9"/>
        <v>0</v>
      </c>
      <c r="I13" s="12">
        <f>SUM(I32)</f>
        <v>0</v>
      </c>
      <c r="J13" s="12">
        <f t="shared" si="9"/>
        <v>0</v>
      </c>
      <c r="K13" s="12">
        <f t="shared" si="9"/>
        <v>0</v>
      </c>
      <c r="L13" s="12">
        <f t="shared" si="9"/>
        <v>0</v>
      </c>
      <c r="M13" s="97">
        <f t="shared" si="9"/>
        <v>0</v>
      </c>
      <c r="N13" s="102">
        <f t="shared" si="3"/>
        <v>12000000</v>
      </c>
      <c r="O13" s="12">
        <f t="shared" si="4"/>
        <v>2199420</v>
      </c>
      <c r="P13" s="97">
        <f t="shared" si="5"/>
        <v>9800580</v>
      </c>
      <c r="Q13" s="112">
        <f t="shared" si="6"/>
        <v>18.328500000000002</v>
      </c>
      <c r="R13" s="112">
        <f t="shared" si="7"/>
        <v>18.328500000000002</v>
      </c>
      <c r="S13" s="112"/>
    </row>
    <row r="14" spans="1:38" ht="15" customHeight="1" thickBot="1">
      <c r="A14" s="18"/>
      <c r="B14" s="19">
        <v>48</v>
      </c>
      <c r="C14" s="132" t="s">
        <v>81</v>
      </c>
      <c r="D14" s="21">
        <f>SUM(D65)</f>
        <v>43300000</v>
      </c>
      <c r="E14" s="21">
        <f t="shared" ref="E14:M14" si="10">SUM(E65)</f>
        <v>2974566</v>
      </c>
      <c r="F14" s="21">
        <f t="shared" si="10"/>
        <v>100000</v>
      </c>
      <c r="G14" s="21">
        <f t="shared" si="10"/>
        <v>0</v>
      </c>
      <c r="H14" s="21">
        <f t="shared" si="10"/>
        <v>0</v>
      </c>
      <c r="I14" s="21">
        <f t="shared" si="10"/>
        <v>0</v>
      </c>
      <c r="J14" s="21">
        <f t="shared" si="10"/>
        <v>0</v>
      </c>
      <c r="K14" s="21">
        <f t="shared" si="10"/>
        <v>0</v>
      </c>
      <c r="L14" s="21">
        <f t="shared" si="10"/>
        <v>0</v>
      </c>
      <c r="M14" s="21">
        <f t="shared" si="10"/>
        <v>0</v>
      </c>
      <c r="N14" s="102">
        <f t="shared" si="3"/>
        <v>43400000</v>
      </c>
      <c r="O14" s="12">
        <f t="shared" si="4"/>
        <v>2974566</v>
      </c>
      <c r="P14" s="97">
        <f t="shared" si="5"/>
        <v>40425434</v>
      </c>
      <c r="Q14" s="112">
        <f t="shared" si="6"/>
        <v>6.8538387096774196</v>
      </c>
      <c r="R14" s="112">
        <f t="shared" si="7"/>
        <v>6.8696674364896069</v>
      </c>
      <c r="S14" s="112">
        <f>SUM(G14/F14*100)</f>
        <v>0</v>
      </c>
    </row>
    <row r="15" spans="1:38" ht="27.75" customHeight="1">
      <c r="A15" s="76" t="s">
        <v>56</v>
      </c>
      <c r="B15" s="77"/>
      <c r="C15" s="239" t="s">
        <v>125</v>
      </c>
      <c r="D15" s="93"/>
      <c r="E15" s="77"/>
      <c r="F15" s="77"/>
      <c r="G15" s="77"/>
      <c r="H15" s="93"/>
      <c r="I15" s="93"/>
      <c r="J15" s="93"/>
      <c r="K15" s="93"/>
      <c r="L15" s="77"/>
      <c r="M15" s="77"/>
      <c r="N15" s="104"/>
      <c r="O15" s="104"/>
      <c r="P15" s="172"/>
      <c r="Q15" s="112"/>
      <c r="R15" s="163"/>
      <c r="S15" s="112"/>
    </row>
    <row r="16" spans="1:38" s="228" customFormat="1" ht="15" customHeight="1">
      <c r="A16" s="224"/>
      <c r="B16" s="224"/>
      <c r="C16" s="132" t="s">
        <v>78</v>
      </c>
      <c r="D16" s="225">
        <f t="shared" ref="D16:M16" si="11">SUM(D17+D22+D28+D35)</f>
        <v>111742000</v>
      </c>
      <c r="E16" s="225">
        <f t="shared" si="11"/>
        <v>16236131</v>
      </c>
      <c r="F16" s="225">
        <f t="shared" si="11"/>
        <v>201979000</v>
      </c>
      <c r="G16" s="225">
        <f t="shared" si="11"/>
        <v>50681236</v>
      </c>
      <c r="H16" s="225">
        <f t="shared" si="11"/>
        <v>9900000</v>
      </c>
      <c r="I16" s="225">
        <f t="shared" si="11"/>
        <v>1302743</v>
      </c>
      <c r="J16" s="225">
        <f t="shared" si="11"/>
        <v>15500000</v>
      </c>
      <c r="K16" s="225">
        <f t="shared" si="11"/>
        <v>1885483</v>
      </c>
      <c r="L16" s="225">
        <f t="shared" si="11"/>
        <v>0</v>
      </c>
      <c r="M16" s="225">
        <f t="shared" si="11"/>
        <v>0</v>
      </c>
      <c r="N16" s="222">
        <f>SUM(N17+N22+N28)</f>
        <v>339121000</v>
      </c>
      <c r="O16" s="222">
        <f>SUM(O17+O22+O28)</f>
        <v>70105593</v>
      </c>
      <c r="P16" s="223">
        <f t="shared" ref="P16:P37" si="12">SUM(N16-O16)</f>
        <v>269015407</v>
      </c>
      <c r="Q16" s="226">
        <f t="shared" ref="Q16:Q21" si="13">SUM(O16/N16*100)</f>
        <v>20.672737164610862</v>
      </c>
      <c r="R16" s="226">
        <f t="shared" ref="R16:R21" si="14">SUM(E16/D16*100)</f>
        <v>14.530016466503195</v>
      </c>
      <c r="S16" s="226">
        <f>SUM(G16/F16*100)</f>
        <v>25.092329400581249</v>
      </c>
      <c r="T16" s="208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227"/>
      <c r="AG16" s="227"/>
      <c r="AH16" s="227"/>
      <c r="AI16" s="227"/>
      <c r="AJ16" s="227"/>
      <c r="AK16" s="227"/>
      <c r="AL16" s="227"/>
    </row>
    <row r="17" spans="1:38" s="31" customFormat="1" ht="15" customHeight="1">
      <c r="A17" s="26" t="s">
        <v>64</v>
      </c>
      <c r="B17" s="27"/>
      <c r="C17" s="135" t="s">
        <v>82</v>
      </c>
      <c r="D17" s="247">
        <f>SUM(D18:D21)</f>
        <v>78242000</v>
      </c>
      <c r="E17" s="247">
        <f t="shared" ref="E17:J17" si="15">SUM(E18:E21)</f>
        <v>6565893</v>
      </c>
      <c r="F17" s="247">
        <f t="shared" si="15"/>
        <v>0</v>
      </c>
      <c r="G17" s="247">
        <f t="shared" si="15"/>
        <v>0</v>
      </c>
      <c r="H17" s="247">
        <f t="shared" si="15"/>
        <v>0</v>
      </c>
      <c r="I17" s="247">
        <f t="shared" si="15"/>
        <v>0</v>
      </c>
      <c r="J17" s="247">
        <f t="shared" si="15"/>
        <v>0</v>
      </c>
      <c r="K17" s="30">
        <f>SUM(K18:K21)</f>
        <v>0</v>
      </c>
      <c r="L17" s="29"/>
      <c r="M17" s="98"/>
      <c r="N17" s="105">
        <f t="shared" ref="N17:O21" si="16">SUM(L17+J17+H17+F17+D17)</f>
        <v>78242000</v>
      </c>
      <c r="O17" s="105">
        <f>SUM(M17+K17+I17+G18+E17)</f>
        <v>6565893</v>
      </c>
      <c r="P17" s="97">
        <f t="shared" si="12"/>
        <v>71676107</v>
      </c>
      <c r="Q17" s="112">
        <f t="shared" si="13"/>
        <v>8.3917755169857617</v>
      </c>
      <c r="R17" s="112">
        <f t="shared" si="14"/>
        <v>8.3917755169857617</v>
      </c>
      <c r="S17" s="112"/>
      <c r="T17" s="14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</row>
    <row r="18" spans="1:38" ht="15" customHeight="1">
      <c r="A18" s="32"/>
      <c r="B18" s="136">
        <v>711</v>
      </c>
      <c r="C18" s="137" t="s">
        <v>83</v>
      </c>
      <c r="D18" s="248">
        <v>4042000</v>
      </c>
      <c r="E18" s="248">
        <v>753755</v>
      </c>
      <c r="F18" s="248"/>
      <c r="G18" s="254"/>
      <c r="H18" s="248"/>
      <c r="I18" s="248"/>
      <c r="J18" s="35"/>
      <c r="K18" s="35"/>
      <c r="L18" s="36"/>
      <c r="M18" s="99"/>
      <c r="N18" s="12">
        <f t="shared" si="16"/>
        <v>4042000</v>
      </c>
      <c r="O18" s="12">
        <f t="shared" si="16"/>
        <v>753755</v>
      </c>
      <c r="P18" s="97">
        <f t="shared" si="12"/>
        <v>3288245</v>
      </c>
      <c r="Q18" s="112">
        <f t="shared" si="13"/>
        <v>18.648070262246414</v>
      </c>
      <c r="R18" s="112">
        <f t="shared" si="14"/>
        <v>18.648070262246414</v>
      </c>
      <c r="S18" s="112"/>
    </row>
    <row r="19" spans="1:38" ht="15" customHeight="1">
      <c r="A19" s="32"/>
      <c r="B19" s="136">
        <v>713</v>
      </c>
      <c r="C19" s="137" t="s">
        <v>84</v>
      </c>
      <c r="D19" s="248">
        <v>12000000</v>
      </c>
      <c r="E19" s="248">
        <v>1388531</v>
      </c>
      <c r="F19" s="248"/>
      <c r="G19" s="254"/>
      <c r="H19" s="248"/>
      <c r="I19" s="248"/>
      <c r="J19" s="35"/>
      <c r="K19" s="35"/>
      <c r="L19" s="36"/>
      <c r="M19" s="99"/>
      <c r="N19" s="12">
        <f t="shared" si="16"/>
        <v>12000000</v>
      </c>
      <c r="O19" s="12">
        <f t="shared" si="16"/>
        <v>1388531</v>
      </c>
      <c r="P19" s="97">
        <f t="shared" si="12"/>
        <v>10611469</v>
      </c>
      <c r="Q19" s="112">
        <f t="shared" si="13"/>
        <v>11.571091666666666</v>
      </c>
      <c r="R19" s="112">
        <f t="shared" si="14"/>
        <v>11.571091666666666</v>
      </c>
      <c r="S19" s="112"/>
    </row>
    <row r="20" spans="1:38" ht="15" customHeight="1">
      <c r="A20" s="32"/>
      <c r="B20" s="136">
        <v>717</v>
      </c>
      <c r="C20" s="137" t="s">
        <v>85</v>
      </c>
      <c r="D20" s="248">
        <v>61700000</v>
      </c>
      <c r="E20" s="248">
        <v>4401675</v>
      </c>
      <c r="F20" s="248"/>
      <c r="G20" s="254"/>
      <c r="H20" s="248"/>
      <c r="I20" s="248"/>
      <c r="J20" s="35"/>
      <c r="K20" s="35"/>
      <c r="L20" s="36"/>
      <c r="M20" s="99"/>
      <c r="N20" s="12">
        <f t="shared" si="16"/>
        <v>61700000</v>
      </c>
      <c r="O20" s="12">
        <f t="shared" si="16"/>
        <v>4401675</v>
      </c>
      <c r="P20" s="97">
        <f t="shared" si="12"/>
        <v>57298325</v>
      </c>
      <c r="Q20" s="112">
        <f t="shared" si="13"/>
        <v>7.133995137763371</v>
      </c>
      <c r="R20" s="112">
        <f t="shared" si="14"/>
        <v>7.133995137763371</v>
      </c>
      <c r="S20" s="112"/>
    </row>
    <row r="21" spans="1:38" ht="15" customHeight="1">
      <c r="A21" s="32"/>
      <c r="B21" s="136">
        <v>718</v>
      </c>
      <c r="C21" s="137" t="s">
        <v>86</v>
      </c>
      <c r="D21" s="248">
        <v>500000</v>
      </c>
      <c r="E21" s="248">
        <v>21932</v>
      </c>
      <c r="F21" s="248"/>
      <c r="G21" s="254"/>
      <c r="H21" s="248"/>
      <c r="I21" s="248"/>
      <c r="J21" s="35"/>
      <c r="K21" s="35"/>
      <c r="L21" s="36"/>
      <c r="M21" s="99"/>
      <c r="N21" s="12">
        <f t="shared" si="16"/>
        <v>500000</v>
      </c>
      <c r="O21" s="12">
        <f t="shared" si="16"/>
        <v>21932</v>
      </c>
      <c r="P21" s="97">
        <f t="shared" si="12"/>
        <v>478068</v>
      </c>
      <c r="Q21" s="112">
        <f t="shared" si="13"/>
        <v>4.3864000000000001</v>
      </c>
      <c r="R21" s="112">
        <f t="shared" si="14"/>
        <v>4.3864000000000001</v>
      </c>
      <c r="S21" s="112"/>
    </row>
    <row r="22" spans="1:38" s="38" customFormat="1" ht="15" customHeight="1">
      <c r="A22" s="37">
        <v>72</v>
      </c>
      <c r="B22" s="27"/>
      <c r="C22" s="135" t="s">
        <v>87</v>
      </c>
      <c r="D22" s="30">
        <f>SUM(D23:D27)</f>
        <v>6500000</v>
      </c>
      <c r="E22" s="30">
        <f t="shared" ref="E22:J22" si="17">SUM(E23:E27)</f>
        <v>812489</v>
      </c>
      <c r="F22" s="30">
        <f t="shared" si="17"/>
        <v>0</v>
      </c>
      <c r="G22" s="30">
        <f t="shared" si="17"/>
        <v>0</v>
      </c>
      <c r="H22" s="30">
        <f t="shared" si="17"/>
        <v>9900000</v>
      </c>
      <c r="I22" s="30">
        <f t="shared" si="17"/>
        <v>1264240</v>
      </c>
      <c r="J22" s="30">
        <f t="shared" si="17"/>
        <v>0</v>
      </c>
      <c r="K22" s="30">
        <f>SUM(K24:K27)</f>
        <v>0</v>
      </c>
      <c r="L22" s="29">
        <f>SUM(L24:L27)</f>
        <v>0</v>
      </c>
      <c r="M22" s="98">
        <f>SUM(M24:M27)</f>
        <v>0</v>
      </c>
      <c r="N22" s="105">
        <f>SUM(L22+J22+H22+F22+D22)</f>
        <v>16400000</v>
      </c>
      <c r="O22" s="107">
        <f>SUM(M22+K22+I22+G22+E22)</f>
        <v>2076729</v>
      </c>
      <c r="P22" s="97">
        <f t="shared" si="12"/>
        <v>14323271</v>
      </c>
      <c r="Q22" s="112">
        <f t="shared" ref="Q22:Q32" si="18">SUM(O22/N22*100)</f>
        <v>12.662981707317073</v>
      </c>
      <c r="R22" s="112">
        <f t="shared" ref="R22:R32" si="19">SUM(E22/D22*100)</f>
        <v>12.499830769230769</v>
      </c>
      <c r="S22" s="112"/>
      <c r="T22" s="14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</row>
    <row r="23" spans="1:38" s="74" customFormat="1" ht="15" customHeight="1">
      <c r="A23" s="256"/>
      <c r="B23" s="264">
        <v>721</v>
      </c>
      <c r="C23" s="139" t="s">
        <v>144</v>
      </c>
      <c r="D23" s="257">
        <v>0</v>
      </c>
      <c r="E23" s="257">
        <v>0</v>
      </c>
      <c r="F23" s="257"/>
      <c r="G23" s="258"/>
      <c r="H23" s="278">
        <v>0</v>
      </c>
      <c r="I23" s="249">
        <v>0</v>
      </c>
      <c r="J23" s="257"/>
      <c r="K23" s="257"/>
      <c r="L23" s="257"/>
      <c r="M23" s="259"/>
      <c r="N23" s="260"/>
      <c r="O23" s="261"/>
      <c r="P23" s="262"/>
      <c r="Q23" s="112" t="e">
        <f t="shared" si="18"/>
        <v>#DIV/0!</v>
      </c>
      <c r="R23" s="112" t="e">
        <f t="shared" si="19"/>
        <v>#DIV/0!</v>
      </c>
      <c r="S23" s="112"/>
      <c r="T23" s="144"/>
    </row>
    <row r="24" spans="1:38" ht="15" customHeight="1">
      <c r="A24" s="32"/>
      <c r="B24" s="33" t="s">
        <v>17</v>
      </c>
      <c r="C24" s="137" t="s">
        <v>88</v>
      </c>
      <c r="D24" s="248">
        <v>1000000</v>
      </c>
      <c r="E24" s="248">
        <v>133480</v>
      </c>
      <c r="F24" s="248"/>
      <c r="G24" s="254"/>
      <c r="H24" s="248">
        <v>600000</v>
      </c>
      <c r="I24" s="248">
        <v>5820</v>
      </c>
      <c r="J24" s="35"/>
      <c r="K24" s="35"/>
      <c r="L24" s="36"/>
      <c r="M24" s="99"/>
      <c r="N24" s="12">
        <f t="shared" ref="N24:O27" si="20">SUM(L24+J24+H24+F24+D24)</f>
        <v>1600000</v>
      </c>
      <c r="O24" s="12">
        <f t="shared" si="20"/>
        <v>139300</v>
      </c>
      <c r="P24" s="97">
        <f>SUM(N24-O24)</f>
        <v>1460700</v>
      </c>
      <c r="Q24" s="112">
        <f t="shared" si="18"/>
        <v>8.7062500000000007</v>
      </c>
      <c r="R24" s="112">
        <f t="shared" si="19"/>
        <v>13.347999999999999</v>
      </c>
      <c r="S24" s="112"/>
    </row>
    <row r="25" spans="1:38" ht="15" customHeight="1">
      <c r="A25" s="32"/>
      <c r="B25" s="33" t="s">
        <v>18</v>
      </c>
      <c r="C25" s="138" t="s">
        <v>89</v>
      </c>
      <c r="D25" s="248">
        <v>1000000</v>
      </c>
      <c r="E25" s="248">
        <v>0</v>
      </c>
      <c r="F25" s="248"/>
      <c r="G25" s="254"/>
      <c r="H25" s="248">
        <v>8300000</v>
      </c>
      <c r="I25" s="248">
        <v>1258420</v>
      </c>
      <c r="J25" s="35"/>
      <c r="K25" s="35"/>
      <c r="L25" s="36"/>
      <c r="M25" s="99"/>
      <c r="N25" s="12">
        <f t="shared" si="20"/>
        <v>9300000</v>
      </c>
      <c r="O25" s="12">
        <f t="shared" si="20"/>
        <v>1258420</v>
      </c>
      <c r="P25" s="97">
        <f>SUM(N25-O25)</f>
        <v>8041580</v>
      </c>
      <c r="Q25" s="112">
        <f t="shared" si="18"/>
        <v>13.531397849462365</v>
      </c>
      <c r="R25" s="112">
        <f t="shared" si="19"/>
        <v>0</v>
      </c>
      <c r="S25" s="112"/>
    </row>
    <row r="26" spans="1:38" ht="15" customHeight="1">
      <c r="A26" s="32"/>
      <c r="B26" s="33" t="s">
        <v>19</v>
      </c>
      <c r="C26" s="137" t="s">
        <v>90</v>
      </c>
      <c r="D26" s="248">
        <v>0</v>
      </c>
      <c r="E26" s="248">
        <v>33000</v>
      </c>
      <c r="F26" s="248"/>
      <c r="G26" s="254"/>
      <c r="H26" s="248">
        <v>0</v>
      </c>
      <c r="I26" s="248"/>
      <c r="J26" s="35"/>
      <c r="K26" s="35"/>
      <c r="L26" s="36"/>
      <c r="M26" s="99"/>
      <c r="N26" s="12">
        <f t="shared" si="20"/>
        <v>0</v>
      </c>
      <c r="O26" s="12">
        <f t="shared" si="20"/>
        <v>33000</v>
      </c>
      <c r="P26" s="97">
        <f>SUM(N26-O26)</f>
        <v>-33000</v>
      </c>
      <c r="Q26" s="112" t="e">
        <f t="shared" si="18"/>
        <v>#DIV/0!</v>
      </c>
      <c r="R26" s="112" t="e">
        <f t="shared" si="19"/>
        <v>#DIV/0!</v>
      </c>
      <c r="S26" s="112"/>
    </row>
    <row r="27" spans="1:38" ht="15" customHeight="1">
      <c r="A27" s="32"/>
      <c r="B27" s="33" t="s">
        <v>21</v>
      </c>
      <c r="C27" s="137" t="s">
        <v>91</v>
      </c>
      <c r="D27" s="248">
        <v>4500000</v>
      </c>
      <c r="E27" s="248">
        <v>646009</v>
      </c>
      <c r="F27" s="248"/>
      <c r="G27" s="254"/>
      <c r="H27" s="248">
        <v>1000000</v>
      </c>
      <c r="I27" s="248">
        <v>0</v>
      </c>
      <c r="J27" s="35"/>
      <c r="K27" s="35"/>
      <c r="L27" s="36"/>
      <c r="M27" s="99"/>
      <c r="N27" s="12">
        <f t="shared" si="20"/>
        <v>5500000</v>
      </c>
      <c r="O27" s="12">
        <f t="shared" si="20"/>
        <v>646009</v>
      </c>
      <c r="P27" s="97">
        <f>SUM(N27-O27)</f>
        <v>4853991</v>
      </c>
      <c r="Q27" s="112">
        <f t="shared" si="18"/>
        <v>11.745618181818182</v>
      </c>
      <c r="R27" s="112">
        <f t="shared" si="19"/>
        <v>14.355755555555556</v>
      </c>
      <c r="S27" s="112"/>
    </row>
    <row r="28" spans="1:38" s="44" customFormat="1" ht="15" customHeight="1">
      <c r="A28" s="39">
        <v>74</v>
      </c>
      <c r="B28" s="40"/>
      <c r="C28" s="135" t="s">
        <v>92</v>
      </c>
      <c r="D28" s="42">
        <f>SUM(D29:D30)</f>
        <v>27000000</v>
      </c>
      <c r="E28" s="42">
        <f t="shared" ref="E28:L28" si="21">SUM(E29:E30)</f>
        <v>8857749</v>
      </c>
      <c r="F28" s="42">
        <f t="shared" si="21"/>
        <v>201979000</v>
      </c>
      <c r="G28" s="42">
        <f t="shared" si="21"/>
        <v>50681236</v>
      </c>
      <c r="H28" s="42">
        <f t="shared" si="21"/>
        <v>0</v>
      </c>
      <c r="I28" s="42">
        <f t="shared" si="21"/>
        <v>38503</v>
      </c>
      <c r="J28" s="42">
        <f t="shared" si="21"/>
        <v>15500000</v>
      </c>
      <c r="K28" s="42">
        <f t="shared" si="21"/>
        <v>1885483</v>
      </c>
      <c r="L28" s="250">
        <f t="shared" si="21"/>
        <v>0</v>
      </c>
      <c r="M28" s="100">
        <f>SUM(M29)</f>
        <v>0</v>
      </c>
      <c r="N28" s="106">
        <f>SUM(L28+J28+H28+F28+D28)</f>
        <v>244479000</v>
      </c>
      <c r="O28" s="107">
        <f>SUM(M28+K28+I28+G29+E28)</f>
        <v>61462971</v>
      </c>
      <c r="P28" s="97">
        <f t="shared" si="12"/>
        <v>183016029</v>
      </c>
      <c r="Q28" s="112">
        <f t="shared" si="18"/>
        <v>25.140388745045588</v>
      </c>
      <c r="R28" s="112">
        <f t="shared" si="19"/>
        <v>32.806477777777779</v>
      </c>
      <c r="S28" s="112"/>
      <c r="T28" s="149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</row>
    <row r="29" spans="1:38" ht="15" customHeight="1">
      <c r="A29" s="32"/>
      <c r="B29" s="33" t="s">
        <v>24</v>
      </c>
      <c r="C29" s="138" t="s">
        <v>93</v>
      </c>
      <c r="D29" s="248">
        <v>27000000</v>
      </c>
      <c r="E29" s="248">
        <v>8857749</v>
      </c>
      <c r="F29" s="248">
        <v>201979000</v>
      </c>
      <c r="G29" s="248">
        <v>50681236</v>
      </c>
      <c r="H29" s="248"/>
      <c r="I29" s="248">
        <v>38503</v>
      </c>
      <c r="J29" s="35"/>
      <c r="K29" s="35">
        <v>1885483</v>
      </c>
      <c r="L29" s="36"/>
      <c r="M29" s="99"/>
      <c r="N29" s="12">
        <f>SUM(L29+J29+H29+F29+D29)</f>
        <v>228979000</v>
      </c>
      <c r="O29" s="12">
        <f>SUM(M29+K29+I29+G29+E29)</f>
        <v>61462971</v>
      </c>
      <c r="P29" s="97">
        <f t="shared" si="12"/>
        <v>167516029</v>
      </c>
      <c r="Q29" s="112"/>
      <c r="R29" s="112">
        <f t="shared" si="19"/>
        <v>32.806477777777779</v>
      </c>
      <c r="S29" s="112">
        <f>SUM(G29/F29*100)</f>
        <v>25.092329400581249</v>
      </c>
    </row>
    <row r="30" spans="1:38" ht="15" customHeight="1" thickBot="1">
      <c r="A30" s="32"/>
      <c r="B30" s="33" t="s">
        <v>26</v>
      </c>
      <c r="C30" s="137" t="s">
        <v>94</v>
      </c>
      <c r="D30" s="248">
        <v>0</v>
      </c>
      <c r="E30" s="248"/>
      <c r="F30" s="248"/>
      <c r="G30" s="254"/>
      <c r="H30" s="248"/>
      <c r="I30" s="248"/>
      <c r="J30" s="35">
        <v>15500000</v>
      </c>
      <c r="K30" s="35"/>
      <c r="L30" s="36"/>
      <c r="M30" s="99"/>
      <c r="N30" s="12">
        <f>SUM(L30+J30+H30+F30+D30)</f>
        <v>15500000</v>
      </c>
      <c r="O30" s="12">
        <f>SUM(M30+K30+I30+G30+E30)</f>
        <v>0</v>
      </c>
      <c r="P30" s="97">
        <f t="shared" si="12"/>
        <v>15500000</v>
      </c>
      <c r="Q30" s="112"/>
      <c r="R30" s="112" t="e">
        <f t="shared" si="19"/>
        <v>#DIV/0!</v>
      </c>
      <c r="S30" s="112"/>
    </row>
    <row r="31" spans="1:38" ht="15" customHeight="1">
      <c r="A31" s="75" t="s">
        <v>55</v>
      </c>
      <c r="B31" s="47"/>
      <c r="C31" s="265" t="s">
        <v>145</v>
      </c>
      <c r="D31" s="251">
        <f>SUM(D32)</f>
        <v>12000000</v>
      </c>
      <c r="E31" s="251">
        <f t="shared" ref="E31:O31" si="22">SUM(E32)</f>
        <v>2199420</v>
      </c>
      <c r="F31" s="251">
        <f t="shared" si="22"/>
        <v>0</v>
      </c>
      <c r="G31" s="251">
        <f t="shared" si="22"/>
        <v>0</v>
      </c>
      <c r="H31" s="263">
        <f t="shared" si="22"/>
        <v>0</v>
      </c>
      <c r="I31" s="263">
        <f t="shared" si="22"/>
        <v>0</v>
      </c>
      <c r="J31" s="211">
        <f t="shared" si="22"/>
        <v>0</v>
      </c>
      <c r="K31" s="211">
        <f t="shared" si="22"/>
        <v>0</v>
      </c>
      <c r="L31" s="211">
        <f t="shared" si="22"/>
        <v>0</v>
      </c>
      <c r="M31" s="211">
        <f t="shared" si="22"/>
        <v>0</v>
      </c>
      <c r="N31" s="211">
        <f t="shared" si="22"/>
        <v>12000000</v>
      </c>
      <c r="O31" s="211">
        <f t="shared" si="22"/>
        <v>2199420</v>
      </c>
      <c r="P31" s="97">
        <f t="shared" si="12"/>
        <v>9800580</v>
      </c>
      <c r="Q31" s="112">
        <f t="shared" si="18"/>
        <v>18.328500000000002</v>
      </c>
      <c r="R31" s="112">
        <f t="shared" si="19"/>
        <v>18.328500000000002</v>
      </c>
      <c r="S31" s="112"/>
    </row>
    <row r="32" spans="1:38" s="52" customFormat="1" ht="15" customHeight="1">
      <c r="A32" s="48">
        <v>73</v>
      </c>
      <c r="B32" s="49"/>
      <c r="C32" s="139" t="s">
        <v>95</v>
      </c>
      <c r="D32" s="51">
        <f>SUM(D33:D34)</f>
        <v>12000000</v>
      </c>
      <c r="E32" s="51">
        <f t="shared" ref="E32:M32" si="23">SUM(E33:E34)</f>
        <v>2199420</v>
      </c>
      <c r="F32" s="51">
        <f t="shared" si="23"/>
        <v>0</v>
      </c>
      <c r="G32" s="51">
        <f t="shared" si="23"/>
        <v>0</v>
      </c>
      <c r="H32" s="51">
        <f t="shared" si="23"/>
        <v>0</v>
      </c>
      <c r="I32" s="51">
        <f t="shared" si="23"/>
        <v>0</v>
      </c>
      <c r="J32" s="51">
        <f t="shared" si="23"/>
        <v>0</v>
      </c>
      <c r="K32" s="51">
        <f t="shared" si="23"/>
        <v>0</v>
      </c>
      <c r="L32" s="51">
        <f t="shared" si="23"/>
        <v>0</v>
      </c>
      <c r="M32" s="51">
        <f t="shared" si="23"/>
        <v>0</v>
      </c>
      <c r="N32" s="51">
        <f>SUM(N33:N34)</f>
        <v>12000000</v>
      </c>
      <c r="O32" s="51">
        <f>SUM(O33:O34)</f>
        <v>2199420</v>
      </c>
      <c r="P32" s="97">
        <f t="shared" si="12"/>
        <v>9800580</v>
      </c>
      <c r="Q32" s="112">
        <f t="shared" si="18"/>
        <v>18.328500000000002</v>
      </c>
      <c r="R32" s="112">
        <f t="shared" si="19"/>
        <v>18.328500000000002</v>
      </c>
      <c r="S32" s="112"/>
      <c r="T32" s="147"/>
      <c r="U32" s="159"/>
      <c r="V32" s="159"/>
      <c r="W32" s="159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159"/>
      <c r="AK32" s="159"/>
      <c r="AL32" s="159"/>
    </row>
    <row r="33" spans="1:38" ht="15" customHeight="1">
      <c r="A33" s="32"/>
      <c r="B33" s="33" t="s">
        <v>29</v>
      </c>
      <c r="C33" s="140" t="s">
        <v>96</v>
      </c>
      <c r="D33" s="248">
        <v>1000000</v>
      </c>
      <c r="E33" s="248">
        <v>0</v>
      </c>
      <c r="F33" s="248"/>
      <c r="G33" s="254"/>
      <c r="H33" s="248">
        <v>0</v>
      </c>
      <c r="I33" s="248">
        <v>0</v>
      </c>
      <c r="J33" s="35"/>
      <c r="K33" s="35"/>
      <c r="L33" s="36"/>
      <c r="M33" s="36"/>
      <c r="N33" s="12">
        <f>SUM(L33+J33+H33+F33+D33)</f>
        <v>1000000</v>
      </c>
      <c r="O33" s="12">
        <f>SUM(M33+K33+I33+G33+E33)</f>
        <v>0</v>
      </c>
      <c r="P33" s="97">
        <f t="shared" si="12"/>
        <v>1000000</v>
      </c>
      <c r="Q33" s="112">
        <f>SUM(O33/N33*100)</f>
        <v>0</v>
      </c>
      <c r="R33" s="112">
        <f>SUM(E33/D33*100)</f>
        <v>0</v>
      </c>
      <c r="S33" s="112"/>
    </row>
    <row r="34" spans="1:38" ht="15" customHeight="1">
      <c r="A34" s="32"/>
      <c r="B34" s="33" t="s">
        <v>31</v>
      </c>
      <c r="C34" s="137" t="s">
        <v>97</v>
      </c>
      <c r="D34" s="248">
        <v>11000000</v>
      </c>
      <c r="E34" s="248">
        <v>2199420</v>
      </c>
      <c r="F34" s="248"/>
      <c r="G34" s="254"/>
      <c r="H34" s="248"/>
      <c r="I34" s="248"/>
      <c r="J34" s="35"/>
      <c r="K34" s="35"/>
      <c r="L34" s="36"/>
      <c r="M34" s="36"/>
      <c r="N34" s="12">
        <f>SUM(L34+J34+H34+F34+D34)</f>
        <v>11000000</v>
      </c>
      <c r="O34" s="12">
        <f>SUM(M34+K34+I34+G34+E34)</f>
        <v>2199420</v>
      </c>
      <c r="P34" s="97">
        <f t="shared" si="12"/>
        <v>8800580</v>
      </c>
      <c r="Q34" s="112">
        <f>SUM(O34/N34*100)</f>
        <v>19.994727272727271</v>
      </c>
      <c r="R34" s="112">
        <f>SUM(E34/D34*100)</f>
        <v>19.994727272727271</v>
      </c>
      <c r="S34" s="112"/>
    </row>
    <row r="35" spans="1:38" ht="19.5" customHeight="1">
      <c r="A35" s="32">
        <v>74</v>
      </c>
      <c r="B35" s="53"/>
      <c r="C35" s="135" t="s">
        <v>92</v>
      </c>
      <c r="D35" s="248">
        <f>SUM(D36)</f>
        <v>0</v>
      </c>
      <c r="E35" s="248"/>
      <c r="F35" s="248"/>
      <c r="G35" s="248"/>
      <c r="H35" s="248"/>
      <c r="I35" s="248"/>
      <c r="J35" s="51"/>
      <c r="K35" s="51">
        <f>SUM(K36)</f>
        <v>0</v>
      </c>
      <c r="L35" s="51">
        <f>SUM(L36)</f>
        <v>0</v>
      </c>
      <c r="M35" s="51">
        <f>SUM(M36)</f>
        <v>0</v>
      </c>
      <c r="N35" s="51">
        <f>SUM(N36)</f>
        <v>0</v>
      </c>
      <c r="O35" s="107">
        <f>SUM(E35+G35+I35+K35)</f>
        <v>0</v>
      </c>
      <c r="P35" s="216"/>
      <c r="Q35" s="112"/>
      <c r="R35" s="112"/>
      <c r="S35" s="112"/>
    </row>
    <row r="36" spans="1:38" ht="15" customHeight="1">
      <c r="A36" s="32"/>
      <c r="B36" s="232">
        <v>741</v>
      </c>
      <c r="C36" s="138" t="s">
        <v>146</v>
      </c>
      <c r="D36" s="248"/>
      <c r="E36" s="248"/>
      <c r="F36" s="248"/>
      <c r="G36" s="248">
        <v>0</v>
      </c>
      <c r="H36" s="248"/>
      <c r="I36" s="248"/>
      <c r="J36" s="35"/>
      <c r="K36" s="35"/>
      <c r="L36" s="36"/>
      <c r="M36" s="36"/>
      <c r="N36" s="12">
        <f>SUM(L36+J36+H36+F36+D36)</f>
        <v>0</v>
      </c>
      <c r="O36" s="12">
        <f>SUM(M36+K36+I36+G36+E36)</f>
        <v>0</v>
      </c>
      <c r="P36" s="97"/>
      <c r="Q36" s="231"/>
      <c r="R36" s="231"/>
      <c r="S36" s="231"/>
    </row>
    <row r="37" spans="1:38" ht="22.5" customHeight="1" thickBot="1">
      <c r="A37" s="230"/>
      <c r="B37" s="266" t="s">
        <v>33</v>
      </c>
      <c r="C37" s="267" t="s">
        <v>98</v>
      </c>
      <c r="D37" s="252"/>
      <c r="E37" s="252"/>
      <c r="F37" s="252"/>
      <c r="G37" s="255"/>
      <c r="H37" s="252"/>
      <c r="I37" s="252"/>
      <c r="J37" s="58"/>
      <c r="K37" s="58"/>
      <c r="L37" s="59"/>
      <c r="M37" s="59"/>
      <c r="N37" s="12">
        <f>SUM(D37+F37+H37+J37)</f>
        <v>0</v>
      </c>
      <c r="O37" s="12"/>
      <c r="P37" s="97">
        <f t="shared" si="12"/>
        <v>0</v>
      </c>
      <c r="Q37" s="231"/>
      <c r="R37" s="231"/>
      <c r="S37" s="231"/>
    </row>
    <row r="38" spans="1:38" s="46" customFormat="1" ht="17.25" customHeight="1" thickBot="1">
      <c r="A38" s="22"/>
      <c r="B38" s="167"/>
      <c r="C38" s="307" t="s">
        <v>148</v>
      </c>
      <c r="D38" s="270">
        <f>SUM(D17+D22+D28+D32)</f>
        <v>123742000</v>
      </c>
      <c r="E38" s="270">
        <f t="shared" ref="E38:P38" si="24">SUM(E17+E22+E28+E32)</f>
        <v>18435551</v>
      </c>
      <c r="F38" s="270">
        <f t="shared" si="24"/>
        <v>201979000</v>
      </c>
      <c r="G38" s="270">
        <f t="shared" si="24"/>
        <v>50681236</v>
      </c>
      <c r="H38" s="270">
        <f t="shared" si="24"/>
        <v>9900000</v>
      </c>
      <c r="I38" s="270">
        <f t="shared" si="24"/>
        <v>1302743</v>
      </c>
      <c r="J38" s="270">
        <f t="shared" si="24"/>
        <v>15500000</v>
      </c>
      <c r="K38" s="270">
        <f t="shared" si="24"/>
        <v>1885483</v>
      </c>
      <c r="L38" s="253">
        <f t="shared" si="24"/>
        <v>0</v>
      </c>
      <c r="M38" s="253">
        <f t="shared" si="24"/>
        <v>0</v>
      </c>
      <c r="N38" s="253">
        <f t="shared" si="24"/>
        <v>351121000</v>
      </c>
      <c r="O38" s="253">
        <f t="shared" si="24"/>
        <v>72305013</v>
      </c>
      <c r="P38" s="253">
        <f t="shared" si="24"/>
        <v>278815987</v>
      </c>
      <c r="Q38" s="221"/>
      <c r="R38" s="221"/>
      <c r="S38" s="221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</row>
    <row r="39" spans="1:38" s="46" customFormat="1" ht="17.25" customHeight="1">
      <c r="A39" s="22"/>
      <c r="B39" s="167"/>
      <c r="C39" s="308" t="s">
        <v>179</v>
      </c>
      <c r="D39" s="248"/>
      <c r="E39" s="248">
        <v>2468852</v>
      </c>
      <c r="F39" s="248"/>
      <c r="G39" s="248">
        <v>1412685</v>
      </c>
      <c r="H39" s="248"/>
      <c r="I39" s="248">
        <v>38503</v>
      </c>
      <c r="J39" s="248"/>
      <c r="K39" s="248">
        <v>1885483</v>
      </c>
      <c r="L39" s="270"/>
      <c r="M39" s="208"/>
      <c r="N39" s="5"/>
      <c r="O39" s="5"/>
      <c r="P39" s="5"/>
      <c r="Q39" s="221"/>
      <c r="R39" s="221"/>
      <c r="S39" s="221"/>
      <c r="T39" s="147"/>
      <c r="U39" s="147"/>
      <c r="V39" s="147"/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  <c r="AJ39" s="147"/>
      <c r="AK39" s="147"/>
      <c r="AL39" s="147"/>
    </row>
    <row r="40" spans="1:38" s="46" customFormat="1" ht="17.25" customHeight="1">
      <c r="A40" s="22"/>
      <c r="B40" s="167"/>
      <c r="C40" s="309" t="s">
        <v>169</v>
      </c>
      <c r="D40" s="248"/>
      <c r="E40" s="248">
        <f>SUM(E38-E39)</f>
        <v>15966699</v>
      </c>
      <c r="F40" s="248"/>
      <c r="G40" s="248">
        <f t="shared" ref="G40:L40" si="25">SUM(G38-G39)</f>
        <v>49268551</v>
      </c>
      <c r="H40" s="248"/>
      <c r="I40" s="248">
        <f t="shared" si="25"/>
        <v>1264240</v>
      </c>
      <c r="J40" s="248"/>
      <c r="K40" s="248">
        <f t="shared" si="25"/>
        <v>0</v>
      </c>
      <c r="L40" s="270">
        <f t="shared" si="25"/>
        <v>0</v>
      </c>
      <c r="M40" s="208"/>
      <c r="N40" s="5"/>
      <c r="O40" s="5"/>
      <c r="P40" s="5"/>
      <c r="Q40" s="221"/>
      <c r="R40" s="221"/>
      <c r="S40" s="221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</row>
    <row r="41" spans="1:38" s="46" customFormat="1" ht="17.25" customHeight="1">
      <c r="A41" s="22"/>
      <c r="B41" s="167"/>
      <c r="C41" s="23"/>
      <c r="D41" s="177"/>
      <c r="E41" s="177"/>
      <c r="F41" s="177"/>
      <c r="G41" s="208"/>
      <c r="H41" s="177"/>
      <c r="I41" s="177"/>
      <c r="J41" s="177"/>
      <c r="K41" s="177"/>
      <c r="L41" s="208"/>
      <c r="M41" s="208"/>
      <c r="N41" s="5"/>
      <c r="O41" s="5"/>
      <c r="P41" s="5"/>
      <c r="Q41" s="221"/>
      <c r="R41" s="221"/>
      <c r="S41" s="221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</row>
    <row r="42" spans="1:38" s="46" customFormat="1" ht="17.25" customHeight="1">
      <c r="A42" s="22"/>
      <c r="B42" s="167"/>
      <c r="C42" s="23"/>
      <c r="D42" s="177"/>
      <c r="E42" s="177"/>
      <c r="F42" s="177"/>
      <c r="G42" s="208"/>
      <c r="H42" s="177"/>
      <c r="I42" s="177"/>
      <c r="J42" s="177"/>
      <c r="K42" s="177"/>
      <c r="L42" s="208"/>
      <c r="M42" s="208"/>
      <c r="N42" s="5"/>
      <c r="O42" s="5"/>
      <c r="P42" s="5"/>
      <c r="Q42" s="221"/>
      <c r="R42" s="221"/>
      <c r="S42" s="221"/>
      <c r="T42" s="147"/>
      <c r="U42" s="147"/>
      <c r="V42" s="147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  <c r="AJ42" s="147"/>
      <c r="AK42" s="147"/>
      <c r="AL42" s="147"/>
    </row>
    <row r="43" spans="1:38" s="46" customFormat="1" ht="17.25" customHeight="1" thickBot="1">
      <c r="A43" s="22"/>
      <c r="B43" s="167"/>
      <c r="C43" s="23"/>
      <c r="D43" s="177"/>
      <c r="E43" s="177"/>
      <c r="F43" s="177"/>
      <c r="G43" s="208"/>
      <c r="H43" s="177"/>
      <c r="I43" s="177"/>
      <c r="J43" s="177"/>
      <c r="K43" s="177"/>
      <c r="L43" s="208"/>
      <c r="M43" s="208"/>
      <c r="N43" s="5"/>
      <c r="O43" s="5"/>
      <c r="P43" s="5"/>
      <c r="Q43" s="221"/>
      <c r="R43" s="221"/>
      <c r="S43" s="221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</row>
    <row r="44" spans="1:38" s="88" customFormat="1" ht="64.5" customHeight="1">
      <c r="A44" s="141"/>
      <c r="B44" s="141"/>
      <c r="C44" s="288" t="s">
        <v>126</v>
      </c>
      <c r="D44" s="320" t="s">
        <v>172</v>
      </c>
      <c r="E44" s="321"/>
      <c r="F44" s="127" t="s">
        <v>173</v>
      </c>
      <c r="G44" s="128"/>
      <c r="H44" s="322" t="s">
        <v>174</v>
      </c>
      <c r="I44" s="323"/>
      <c r="J44" s="324" t="s">
        <v>175</v>
      </c>
      <c r="K44" s="325"/>
      <c r="L44" s="324" t="s">
        <v>176</v>
      </c>
      <c r="M44" s="325"/>
      <c r="N44" s="324" t="s">
        <v>177</v>
      </c>
      <c r="O44" s="326"/>
      <c r="P44" s="235" t="s">
        <v>75</v>
      </c>
      <c r="Q44" s="164"/>
      <c r="R44" s="163"/>
      <c r="S44" s="73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</row>
    <row r="45" spans="1:38" s="88" customFormat="1" ht="35.25" customHeight="1">
      <c r="A45" s="165"/>
      <c r="B45" s="166"/>
      <c r="C45" s="289" t="s">
        <v>171</v>
      </c>
      <c r="D45" s="285" t="s">
        <v>76</v>
      </c>
      <c r="E45" s="130" t="s">
        <v>77</v>
      </c>
      <c r="F45" s="129" t="s">
        <v>76</v>
      </c>
      <c r="G45" s="130" t="s">
        <v>77</v>
      </c>
      <c r="H45" s="129" t="s">
        <v>76</v>
      </c>
      <c r="I45" s="130" t="s">
        <v>77</v>
      </c>
      <c r="J45" s="129" t="s">
        <v>76</v>
      </c>
      <c r="K45" s="130" t="s">
        <v>77</v>
      </c>
      <c r="L45" s="129" t="s">
        <v>76</v>
      </c>
      <c r="M45" s="130" t="s">
        <v>135</v>
      </c>
      <c r="N45" s="129" t="s">
        <v>76</v>
      </c>
      <c r="O45" s="233" t="s">
        <v>77</v>
      </c>
      <c r="P45" s="236" t="s">
        <v>178</v>
      </c>
      <c r="Q45" s="178" t="s">
        <v>63</v>
      </c>
      <c r="R45" s="179" t="s">
        <v>127</v>
      </c>
      <c r="S45" s="73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0"/>
      <c r="AK45" s="150"/>
      <c r="AL45" s="150"/>
    </row>
    <row r="46" spans="1:38" s="184" customFormat="1" ht="39" customHeight="1" thickBot="1">
      <c r="A46" s="180"/>
      <c r="B46" s="181"/>
      <c r="C46" s="290"/>
      <c r="D46" s="286">
        <f t="shared" ref="D46:O46" si="26">SUM(D47+D65)</f>
        <v>123742000</v>
      </c>
      <c r="E46" s="182">
        <f t="shared" si="26"/>
        <v>18435551</v>
      </c>
      <c r="F46" s="182">
        <f t="shared" si="26"/>
        <v>201979000</v>
      </c>
      <c r="G46" s="182">
        <f t="shared" si="26"/>
        <v>50681236</v>
      </c>
      <c r="H46" s="182">
        <f t="shared" si="26"/>
        <v>9900000</v>
      </c>
      <c r="I46" s="182">
        <f t="shared" si="26"/>
        <v>1302743</v>
      </c>
      <c r="J46" s="182">
        <f t="shared" si="26"/>
        <v>15500000</v>
      </c>
      <c r="K46" s="182">
        <f t="shared" si="26"/>
        <v>1885483</v>
      </c>
      <c r="L46" s="182">
        <f t="shared" si="26"/>
        <v>0</v>
      </c>
      <c r="M46" s="182">
        <f t="shared" si="26"/>
        <v>0</v>
      </c>
      <c r="N46" s="182">
        <f t="shared" si="26"/>
        <v>351121000</v>
      </c>
      <c r="O46" s="182">
        <f t="shared" si="26"/>
        <v>72305013</v>
      </c>
      <c r="P46" s="182">
        <f>SUM(N46-O46)</f>
        <v>278815987</v>
      </c>
      <c r="Q46" s="243">
        <f t="shared" ref="Q46:Q53" si="27">SUM(O46/N46*100)</f>
        <v>20.59261992304647</v>
      </c>
      <c r="R46" s="244">
        <f>SUM(E46/D46*100)</f>
        <v>14.898378076966592</v>
      </c>
      <c r="S46" s="73">
        <f>SUM(G46/F46*100)</f>
        <v>25.092329400581249</v>
      </c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183"/>
      <c r="AE46" s="183"/>
      <c r="AF46" s="183"/>
      <c r="AG46" s="183"/>
      <c r="AH46" s="183"/>
      <c r="AI46" s="183"/>
      <c r="AJ46" s="183"/>
      <c r="AK46" s="183"/>
      <c r="AL46" s="183"/>
    </row>
    <row r="47" spans="1:38" ht="28.5" customHeight="1">
      <c r="A47" s="53"/>
      <c r="B47" s="53"/>
      <c r="C47" s="287" t="s">
        <v>79</v>
      </c>
      <c r="D47" s="35">
        <f>SUM(D48+D52+D54+D62)</f>
        <v>80442000</v>
      </c>
      <c r="E47" s="35">
        <f t="shared" ref="E47:P47" si="28">SUM(E48+E52+E54+E62)</f>
        <v>15460985</v>
      </c>
      <c r="F47" s="35">
        <f t="shared" si="28"/>
        <v>201879000</v>
      </c>
      <c r="G47" s="35">
        <f t="shared" si="28"/>
        <v>50681236</v>
      </c>
      <c r="H47" s="35">
        <f t="shared" si="28"/>
        <v>9900000</v>
      </c>
      <c r="I47" s="35">
        <f t="shared" si="28"/>
        <v>1302743</v>
      </c>
      <c r="J47" s="35">
        <f t="shared" si="28"/>
        <v>15500000</v>
      </c>
      <c r="K47" s="35">
        <f t="shared" si="28"/>
        <v>1885483</v>
      </c>
      <c r="L47" s="35">
        <f t="shared" si="28"/>
        <v>0</v>
      </c>
      <c r="M47" s="35">
        <f t="shared" si="28"/>
        <v>0</v>
      </c>
      <c r="N47" s="35">
        <f t="shared" si="28"/>
        <v>307721000</v>
      </c>
      <c r="O47" s="35">
        <f t="shared" si="28"/>
        <v>69330447</v>
      </c>
      <c r="P47" s="35">
        <f t="shared" si="28"/>
        <v>238390553</v>
      </c>
      <c r="Q47" s="112">
        <f t="shared" si="27"/>
        <v>22.530294325054189</v>
      </c>
      <c r="R47" s="244">
        <f t="shared" ref="R47:R66" si="29">SUM(E47/D47*100)</f>
        <v>19.220040526093335</v>
      </c>
      <c r="S47" s="73">
        <f>SUM(G47/F47*100)</f>
        <v>25.104758791157078</v>
      </c>
    </row>
    <row r="48" spans="1:38" s="66" customFormat="1" ht="17.100000000000001" customHeight="1">
      <c r="A48" s="191">
        <v>40</v>
      </c>
      <c r="B48" s="192"/>
      <c r="C48" s="135" t="s">
        <v>99</v>
      </c>
      <c r="D48" s="198">
        <f t="shared" ref="D48:J48" si="30">SUM(D49:D51)</f>
        <v>39262000</v>
      </c>
      <c r="E48" s="193">
        <f t="shared" si="30"/>
        <v>9120973</v>
      </c>
      <c r="F48" s="198">
        <f t="shared" si="30"/>
        <v>184300000</v>
      </c>
      <c r="G48" s="198">
        <f t="shared" si="30"/>
        <v>45387256</v>
      </c>
      <c r="H48" s="198">
        <f t="shared" si="30"/>
        <v>0</v>
      </c>
      <c r="I48" s="198">
        <f t="shared" si="30"/>
        <v>0</v>
      </c>
      <c r="J48" s="198">
        <f t="shared" si="30"/>
        <v>0</v>
      </c>
      <c r="K48" s="198">
        <f>SUM(K49:K51)</f>
        <v>0</v>
      </c>
      <c r="L48" s="199">
        <f>SUM(L49:L51)</f>
        <v>0</v>
      </c>
      <c r="M48" s="200">
        <f>SUM(M49:M51)</f>
        <v>0</v>
      </c>
      <c r="N48" s="194">
        <f>SUM(D48+F48+H48+J48+L48)</f>
        <v>223562000</v>
      </c>
      <c r="O48" s="194">
        <f t="shared" ref="O48:O66" si="31">SUM(E48+G48+I48+K48+M48)</f>
        <v>54508229</v>
      </c>
      <c r="P48" s="216">
        <f t="shared" ref="P48:P72" si="32">SUM(N48-O48)</f>
        <v>169053771</v>
      </c>
      <c r="Q48" s="188">
        <f t="shared" si="27"/>
        <v>24.381705746057023</v>
      </c>
      <c r="R48" s="188">
        <f t="shared" si="29"/>
        <v>23.231045285517805</v>
      </c>
      <c r="S48" s="73">
        <f>SUM(G48/F48*100)</f>
        <v>24.626834508952793</v>
      </c>
      <c r="T48" s="149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</row>
    <row r="49" spans="1:38" ht="17.100000000000001" customHeight="1">
      <c r="A49" s="61"/>
      <c r="B49" s="62">
        <v>401</v>
      </c>
      <c r="C49" s="137" t="s">
        <v>100</v>
      </c>
      <c r="D49" s="63">
        <v>24800000</v>
      </c>
      <c r="E49" s="153">
        <v>6068196</v>
      </c>
      <c r="F49" s="63">
        <v>131950000</v>
      </c>
      <c r="G49" s="63">
        <v>32692955</v>
      </c>
      <c r="H49" s="63"/>
      <c r="I49" s="63"/>
      <c r="J49" s="63"/>
      <c r="K49" s="63"/>
      <c r="L49" s="64"/>
      <c r="M49" s="109"/>
      <c r="N49" s="12">
        <f>SUM(D49+F49+H49+J49+L49)</f>
        <v>156750000</v>
      </c>
      <c r="O49" s="12">
        <f t="shared" si="31"/>
        <v>38761151</v>
      </c>
      <c r="P49" s="97">
        <f t="shared" si="32"/>
        <v>117988849</v>
      </c>
      <c r="Q49" s="112">
        <f>SUM(O49/N49*100)</f>
        <v>24.72800701754386</v>
      </c>
      <c r="R49" s="112">
        <f t="shared" si="29"/>
        <v>24.468532258064517</v>
      </c>
      <c r="S49" s="112">
        <f>SUM(G49/F49*100)</f>
        <v>24.776775293671847</v>
      </c>
    </row>
    <row r="50" spans="1:38" ht="17.100000000000001" customHeight="1">
      <c r="A50" s="61"/>
      <c r="B50" s="62">
        <v>402</v>
      </c>
      <c r="C50" s="137" t="s">
        <v>101</v>
      </c>
      <c r="D50" s="35">
        <v>9800000</v>
      </c>
      <c r="E50" s="152">
        <v>2429017</v>
      </c>
      <c r="F50" s="35">
        <v>52350000</v>
      </c>
      <c r="G50" s="35">
        <v>12694301</v>
      </c>
      <c r="H50" s="35"/>
      <c r="I50" s="35"/>
      <c r="J50" s="35"/>
      <c r="K50" s="35"/>
      <c r="L50" s="36"/>
      <c r="M50" s="99"/>
      <c r="N50" s="12">
        <f>SUM(D50+F50+H50+J50+L50)</f>
        <v>62150000</v>
      </c>
      <c r="O50" s="12">
        <f t="shared" si="31"/>
        <v>15123318</v>
      </c>
      <c r="P50" s="97">
        <f t="shared" si="32"/>
        <v>47026682</v>
      </c>
      <c r="Q50" s="112">
        <f>SUM(O50/N50*100)</f>
        <v>24.333576830249395</v>
      </c>
      <c r="R50" s="112">
        <f t="shared" si="29"/>
        <v>24.785887755102038</v>
      </c>
      <c r="S50" s="112"/>
    </row>
    <row r="51" spans="1:38" ht="17.100000000000001" customHeight="1">
      <c r="A51" s="61"/>
      <c r="B51" s="62">
        <v>404</v>
      </c>
      <c r="C51" s="137" t="s">
        <v>102</v>
      </c>
      <c r="D51" s="35">
        <v>4662000</v>
      </c>
      <c r="E51" s="152">
        <v>623760</v>
      </c>
      <c r="F51" s="35">
        <v>0</v>
      </c>
      <c r="G51" s="35">
        <v>0</v>
      </c>
      <c r="H51" s="35"/>
      <c r="I51" s="35"/>
      <c r="J51" s="35"/>
      <c r="K51" s="35"/>
      <c r="L51" s="36"/>
      <c r="M51" s="99"/>
      <c r="N51" s="12">
        <f>SUM(D51+F51+H51+J51+L51)</f>
        <v>4662000</v>
      </c>
      <c r="O51" s="12">
        <f t="shared" si="31"/>
        <v>623760</v>
      </c>
      <c r="P51" s="97">
        <f t="shared" si="32"/>
        <v>4038240</v>
      </c>
      <c r="Q51" s="112">
        <f>SUM(O51/N51*100)</f>
        <v>13.379665379665379</v>
      </c>
      <c r="R51" s="112">
        <f t="shared" si="29"/>
        <v>13.379665379665379</v>
      </c>
      <c r="S51" s="112"/>
    </row>
    <row r="52" spans="1:38" s="66" customFormat="1" ht="17.100000000000001" customHeight="1">
      <c r="A52" s="39">
        <v>41</v>
      </c>
      <c r="B52" s="189"/>
      <c r="C52" s="135" t="s">
        <v>103</v>
      </c>
      <c r="D52" s="42">
        <f>SUM(D53:D53)</f>
        <v>400000</v>
      </c>
      <c r="E52" s="187">
        <f>SUM(E53:E53)</f>
        <v>90000</v>
      </c>
      <c r="F52" s="42"/>
      <c r="G52" s="42"/>
      <c r="H52" s="42"/>
      <c r="I52" s="42"/>
      <c r="J52" s="42"/>
      <c r="K52" s="42"/>
      <c r="L52" s="43"/>
      <c r="M52" s="100"/>
      <c r="N52" s="107">
        <f t="shared" ref="N52:O72" si="33">SUM(D52+F52+H52+J52+L52)</f>
        <v>400000</v>
      </c>
      <c r="O52" s="107">
        <f t="shared" si="31"/>
        <v>90000</v>
      </c>
      <c r="P52" s="216">
        <f t="shared" si="32"/>
        <v>310000</v>
      </c>
      <c r="Q52" s="220">
        <f t="shared" si="27"/>
        <v>22.5</v>
      </c>
      <c r="R52" s="244">
        <f t="shared" si="29"/>
        <v>22.5</v>
      </c>
      <c r="S52" s="73"/>
      <c r="T52" s="149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</row>
    <row r="53" spans="1:38" ht="17.100000000000001" customHeight="1">
      <c r="A53" s="61"/>
      <c r="B53" s="62">
        <v>413</v>
      </c>
      <c r="C53" s="137" t="s">
        <v>104</v>
      </c>
      <c r="D53" s="35">
        <v>400000</v>
      </c>
      <c r="E53" s="152">
        <v>90000</v>
      </c>
      <c r="F53" s="35">
        <v>0</v>
      </c>
      <c r="G53" s="35">
        <v>0</v>
      </c>
      <c r="H53" s="35"/>
      <c r="I53" s="35"/>
      <c r="J53" s="35"/>
      <c r="K53" s="35"/>
      <c r="L53" s="36"/>
      <c r="M53" s="99"/>
      <c r="N53" s="12">
        <f t="shared" si="33"/>
        <v>400000</v>
      </c>
      <c r="O53" s="12">
        <f t="shared" si="31"/>
        <v>90000</v>
      </c>
      <c r="P53" s="97">
        <f t="shared" si="32"/>
        <v>310000</v>
      </c>
      <c r="Q53" s="112">
        <f t="shared" si="27"/>
        <v>22.5</v>
      </c>
      <c r="R53" s="244">
        <f t="shared" si="29"/>
        <v>22.5</v>
      </c>
      <c r="S53" s="73"/>
    </row>
    <row r="54" spans="1:38" s="66" customFormat="1" ht="17.100000000000001" customHeight="1">
      <c r="A54" s="39">
        <v>42</v>
      </c>
      <c r="B54" s="189"/>
      <c r="C54" s="135" t="s">
        <v>105</v>
      </c>
      <c r="D54" s="42">
        <f t="shared" ref="D54:M54" si="34">SUM(D55:D61)</f>
        <v>32620000</v>
      </c>
      <c r="E54" s="187">
        <f>SUM(E55:E61)</f>
        <v>5266734</v>
      </c>
      <c r="F54" s="42">
        <f>SUM(F55:F61)</f>
        <v>17579000</v>
      </c>
      <c r="G54" s="42">
        <f>SUM(G55:G61)</f>
        <v>5293980</v>
      </c>
      <c r="H54" s="42">
        <f>SUM(H55:H61)</f>
        <v>9900000</v>
      </c>
      <c r="I54" s="42">
        <f>SUM(I55:I61)</f>
        <v>1302743</v>
      </c>
      <c r="J54" s="42">
        <f t="shared" si="34"/>
        <v>15500000</v>
      </c>
      <c r="K54" s="42">
        <f t="shared" si="34"/>
        <v>1885483</v>
      </c>
      <c r="L54" s="42">
        <f t="shared" si="34"/>
        <v>0</v>
      </c>
      <c r="M54" s="201">
        <f t="shared" si="34"/>
        <v>0</v>
      </c>
      <c r="N54" s="107">
        <f t="shared" si="33"/>
        <v>75599000</v>
      </c>
      <c r="O54" s="107">
        <f t="shared" si="31"/>
        <v>13748940</v>
      </c>
      <c r="P54" s="216">
        <f t="shared" si="32"/>
        <v>61850060</v>
      </c>
      <c r="Q54" s="188">
        <f t="shared" ref="Q54:Q61" si="35">SUM(O54/N54*100)</f>
        <v>18.186669135835128</v>
      </c>
      <c r="R54" s="244">
        <f t="shared" si="29"/>
        <v>16.145720416922131</v>
      </c>
      <c r="S54" s="73">
        <f t="shared" ref="S54:S61" si="36">SUM(G54/F54*100)</f>
        <v>30.115364924057115</v>
      </c>
      <c r="T54" s="149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/>
      <c r="AK54" s="156"/>
      <c r="AL54" s="156"/>
    </row>
    <row r="55" spans="1:38" ht="17.100000000000001" customHeight="1">
      <c r="A55" s="61"/>
      <c r="B55" s="62">
        <v>420</v>
      </c>
      <c r="C55" s="137" t="s">
        <v>106</v>
      </c>
      <c r="D55" s="35">
        <v>900000</v>
      </c>
      <c r="E55" s="152">
        <v>48060</v>
      </c>
      <c r="F55" s="35">
        <v>461000</v>
      </c>
      <c r="G55" s="35">
        <v>50571</v>
      </c>
      <c r="H55" s="35">
        <v>400000</v>
      </c>
      <c r="I55" s="35">
        <v>14390</v>
      </c>
      <c r="J55" s="35">
        <v>4850000</v>
      </c>
      <c r="K55" s="35">
        <v>1175725</v>
      </c>
      <c r="L55" s="36"/>
      <c r="M55" s="99"/>
      <c r="N55" s="12">
        <f t="shared" si="33"/>
        <v>6611000</v>
      </c>
      <c r="O55" s="12">
        <f t="shared" si="31"/>
        <v>1288746</v>
      </c>
      <c r="P55" s="97">
        <f t="shared" si="32"/>
        <v>5322254</v>
      </c>
      <c r="Q55" s="112">
        <f t="shared" si="35"/>
        <v>19.493964604447132</v>
      </c>
      <c r="R55" s="112">
        <f t="shared" si="29"/>
        <v>5.34</v>
      </c>
      <c r="S55" s="112">
        <f t="shared" si="36"/>
        <v>10.969848156182213</v>
      </c>
    </row>
    <row r="56" spans="1:38" ht="17.100000000000001" customHeight="1">
      <c r="A56" s="61"/>
      <c r="B56" s="62">
        <v>421</v>
      </c>
      <c r="C56" s="137" t="s">
        <v>107</v>
      </c>
      <c r="D56" s="35">
        <v>10300000</v>
      </c>
      <c r="E56" s="152">
        <v>2549442</v>
      </c>
      <c r="F56" s="35">
        <v>7200000</v>
      </c>
      <c r="G56" s="35">
        <v>2546073</v>
      </c>
      <c r="H56" s="35">
        <v>1700000</v>
      </c>
      <c r="I56" s="35">
        <v>117334</v>
      </c>
      <c r="J56" s="35">
        <v>4200000</v>
      </c>
      <c r="K56" s="35">
        <v>545767</v>
      </c>
      <c r="L56" s="36"/>
      <c r="M56" s="99"/>
      <c r="N56" s="12">
        <f t="shared" si="33"/>
        <v>23400000</v>
      </c>
      <c r="O56" s="12">
        <f t="shared" si="31"/>
        <v>5758616</v>
      </c>
      <c r="P56" s="97">
        <f t="shared" si="32"/>
        <v>17641384</v>
      </c>
      <c r="Q56" s="112">
        <f t="shared" si="35"/>
        <v>24.609470085470086</v>
      </c>
      <c r="R56" s="112">
        <f t="shared" si="29"/>
        <v>24.751864077669904</v>
      </c>
      <c r="S56" s="112">
        <f t="shared" si="36"/>
        <v>35.362124999999999</v>
      </c>
    </row>
    <row r="57" spans="1:38" ht="17.100000000000001" customHeight="1">
      <c r="A57" s="61"/>
      <c r="B57" s="62">
        <v>423</v>
      </c>
      <c r="C57" s="137" t="s">
        <v>108</v>
      </c>
      <c r="D57" s="35">
        <v>6320000</v>
      </c>
      <c r="E57" s="152">
        <v>954907</v>
      </c>
      <c r="F57" s="35">
        <v>3300000</v>
      </c>
      <c r="G57" s="35">
        <v>627327</v>
      </c>
      <c r="H57" s="35">
        <v>3700000</v>
      </c>
      <c r="I57" s="35">
        <v>737036</v>
      </c>
      <c r="J57" s="35">
        <v>600000</v>
      </c>
      <c r="K57" s="35">
        <v>95900</v>
      </c>
      <c r="L57" s="36"/>
      <c r="M57" s="99"/>
      <c r="N57" s="12">
        <f t="shared" si="33"/>
        <v>13920000</v>
      </c>
      <c r="O57" s="12">
        <f t="shared" si="31"/>
        <v>2415170</v>
      </c>
      <c r="P57" s="97">
        <f t="shared" si="32"/>
        <v>11504830</v>
      </c>
      <c r="Q57" s="112">
        <f t="shared" si="35"/>
        <v>17.350359195402298</v>
      </c>
      <c r="R57" s="112">
        <f t="shared" si="29"/>
        <v>15.109287974683545</v>
      </c>
      <c r="S57" s="112">
        <f t="shared" si="36"/>
        <v>19.00990909090909</v>
      </c>
    </row>
    <row r="58" spans="1:38" ht="17.100000000000001" customHeight="1">
      <c r="A58" s="61"/>
      <c r="B58" s="62">
        <v>424</v>
      </c>
      <c r="C58" s="137" t="s">
        <v>109</v>
      </c>
      <c r="D58" s="35">
        <v>6500000</v>
      </c>
      <c r="E58" s="152">
        <v>811577</v>
      </c>
      <c r="F58" s="35">
        <v>2400000</v>
      </c>
      <c r="G58" s="35">
        <v>248970</v>
      </c>
      <c r="H58" s="35">
        <v>1200000</v>
      </c>
      <c r="I58" s="35">
        <v>108700</v>
      </c>
      <c r="J58" s="35">
        <v>500000</v>
      </c>
      <c r="K58" s="35">
        <v>0</v>
      </c>
      <c r="L58" s="36"/>
      <c r="M58" s="99"/>
      <c r="N58" s="12">
        <f t="shared" si="33"/>
        <v>10600000</v>
      </c>
      <c r="O58" s="12">
        <f t="shared" si="31"/>
        <v>1169247</v>
      </c>
      <c r="P58" s="97">
        <f t="shared" si="32"/>
        <v>9430753</v>
      </c>
      <c r="Q58" s="112">
        <f t="shared" si="35"/>
        <v>11.030632075471699</v>
      </c>
      <c r="R58" s="112">
        <f t="shared" si="29"/>
        <v>12.485799999999999</v>
      </c>
      <c r="S58" s="112">
        <f t="shared" si="36"/>
        <v>10.373749999999999</v>
      </c>
    </row>
    <row r="59" spans="1:38" ht="17.100000000000001" customHeight="1">
      <c r="A59" s="61"/>
      <c r="B59" s="62">
        <v>425</v>
      </c>
      <c r="C59" s="137" t="s">
        <v>110</v>
      </c>
      <c r="D59" s="35">
        <v>3800000</v>
      </c>
      <c r="E59" s="152">
        <v>451341</v>
      </c>
      <c r="F59" s="35">
        <v>3000000</v>
      </c>
      <c r="G59" s="35">
        <v>1547578</v>
      </c>
      <c r="H59" s="35">
        <v>1300000</v>
      </c>
      <c r="I59" s="35">
        <v>238160</v>
      </c>
      <c r="J59" s="35">
        <v>4850000</v>
      </c>
      <c r="K59" s="35">
        <v>68091</v>
      </c>
      <c r="L59" s="36"/>
      <c r="M59" s="99"/>
      <c r="N59" s="12">
        <f t="shared" si="33"/>
        <v>12950000</v>
      </c>
      <c r="O59" s="12">
        <f t="shared" si="31"/>
        <v>2305170</v>
      </c>
      <c r="P59" s="97">
        <f t="shared" si="32"/>
        <v>10644830</v>
      </c>
      <c r="Q59" s="112">
        <f t="shared" si="35"/>
        <v>17.800540540540542</v>
      </c>
      <c r="R59" s="112">
        <f t="shared" si="29"/>
        <v>11.877394736842104</v>
      </c>
      <c r="S59" s="112">
        <f t="shared" si="36"/>
        <v>51.585933333333337</v>
      </c>
    </row>
    <row r="60" spans="1:38" ht="17.100000000000001" customHeight="1">
      <c r="A60" s="61"/>
      <c r="B60" s="62">
        <v>426</v>
      </c>
      <c r="C60" s="137" t="s">
        <v>111</v>
      </c>
      <c r="D60" s="35">
        <v>3400000</v>
      </c>
      <c r="E60" s="152">
        <v>305612</v>
      </c>
      <c r="F60" s="35">
        <v>918000</v>
      </c>
      <c r="G60" s="35">
        <v>130568</v>
      </c>
      <c r="H60" s="35">
        <v>1100000</v>
      </c>
      <c r="I60" s="35">
        <v>87123</v>
      </c>
      <c r="J60" s="35">
        <v>500000</v>
      </c>
      <c r="K60" s="35"/>
      <c r="L60" s="36"/>
      <c r="M60" s="99"/>
      <c r="N60" s="12">
        <f t="shared" si="33"/>
        <v>5918000</v>
      </c>
      <c r="O60" s="12">
        <f t="shared" si="31"/>
        <v>523303</v>
      </c>
      <c r="P60" s="97">
        <f t="shared" si="32"/>
        <v>5394697</v>
      </c>
      <c r="Q60" s="112">
        <f t="shared" si="35"/>
        <v>8.8425650557620816</v>
      </c>
      <c r="R60" s="112">
        <f t="shared" si="29"/>
        <v>8.9885882352941184</v>
      </c>
      <c r="S60" s="112">
        <f t="shared" si="36"/>
        <v>14.223093681917213</v>
      </c>
    </row>
    <row r="61" spans="1:38" ht="17.100000000000001" customHeight="1">
      <c r="A61" s="61"/>
      <c r="B61" s="62">
        <v>427</v>
      </c>
      <c r="C61" s="140" t="s">
        <v>112</v>
      </c>
      <c r="D61" s="35">
        <v>1400000</v>
      </c>
      <c r="E61" s="152">
        <v>145795</v>
      </c>
      <c r="F61" s="35">
        <v>300000</v>
      </c>
      <c r="G61" s="35">
        <v>142893</v>
      </c>
      <c r="H61" s="35">
        <v>500000</v>
      </c>
      <c r="I61" s="35">
        <v>0</v>
      </c>
      <c r="J61" s="35"/>
      <c r="K61" s="35"/>
      <c r="L61" s="36"/>
      <c r="M61" s="99"/>
      <c r="N61" s="12">
        <f t="shared" si="33"/>
        <v>2200000</v>
      </c>
      <c r="O61" s="12">
        <f t="shared" si="31"/>
        <v>288688</v>
      </c>
      <c r="P61" s="97">
        <f t="shared" si="32"/>
        <v>1911312</v>
      </c>
      <c r="Q61" s="112">
        <f t="shared" si="35"/>
        <v>13.122181818181819</v>
      </c>
      <c r="R61" s="112">
        <f t="shared" si="29"/>
        <v>10.413928571428571</v>
      </c>
      <c r="S61" s="112">
        <f t="shared" si="36"/>
        <v>47.631</v>
      </c>
    </row>
    <row r="62" spans="1:38" s="66" customFormat="1" ht="17.100000000000001" customHeight="1">
      <c r="A62" s="39">
        <v>46</v>
      </c>
      <c r="B62" s="189"/>
      <c r="C62" s="190" t="s">
        <v>113</v>
      </c>
      <c r="D62" s="42">
        <f t="shared" ref="D62:M62" si="37">SUM(D63:D64)</f>
        <v>8160000</v>
      </c>
      <c r="E62" s="187">
        <f t="shared" si="37"/>
        <v>983278</v>
      </c>
      <c r="F62" s="42">
        <f t="shared" si="37"/>
        <v>0</v>
      </c>
      <c r="G62" s="42">
        <f t="shared" si="37"/>
        <v>0</v>
      </c>
      <c r="H62" s="42">
        <f t="shared" si="37"/>
        <v>0</v>
      </c>
      <c r="I62" s="42">
        <f t="shared" si="37"/>
        <v>0</v>
      </c>
      <c r="J62" s="42">
        <f t="shared" si="37"/>
        <v>0</v>
      </c>
      <c r="K62" s="42">
        <f t="shared" si="37"/>
        <v>0</v>
      </c>
      <c r="L62" s="43">
        <f t="shared" si="37"/>
        <v>0</v>
      </c>
      <c r="M62" s="100">
        <f t="shared" si="37"/>
        <v>0</v>
      </c>
      <c r="N62" s="107">
        <f t="shared" si="33"/>
        <v>8160000</v>
      </c>
      <c r="O62" s="107">
        <f t="shared" si="31"/>
        <v>983278</v>
      </c>
      <c r="P62" s="216">
        <f t="shared" si="32"/>
        <v>7176722</v>
      </c>
      <c r="Q62" s="188">
        <f>SUM(O62/N62*100)</f>
        <v>12.049975490196079</v>
      </c>
      <c r="R62" s="188">
        <f t="shared" si="29"/>
        <v>12.049975490196079</v>
      </c>
      <c r="S62" s="188"/>
      <c r="T62" s="149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</row>
    <row r="63" spans="1:38" ht="17.100000000000001" customHeight="1">
      <c r="A63" s="61"/>
      <c r="B63" s="62">
        <v>463</v>
      </c>
      <c r="C63" s="137" t="s">
        <v>114</v>
      </c>
      <c r="D63" s="35">
        <v>5060000</v>
      </c>
      <c r="E63" s="152">
        <v>584000</v>
      </c>
      <c r="F63" s="35"/>
      <c r="G63" s="35"/>
      <c r="H63" s="35"/>
      <c r="I63" s="35"/>
      <c r="J63" s="35"/>
      <c r="K63" s="35"/>
      <c r="L63" s="36"/>
      <c r="M63" s="99"/>
      <c r="N63" s="12">
        <f t="shared" si="33"/>
        <v>5060000</v>
      </c>
      <c r="O63" s="12">
        <f t="shared" si="33"/>
        <v>584000</v>
      </c>
      <c r="P63" s="97">
        <f>SUM(N63-O63)</f>
        <v>4476000</v>
      </c>
      <c r="Q63" s="112">
        <f>SUM(O63/N63*100)</f>
        <v>11.541501976284586</v>
      </c>
      <c r="R63" s="112">
        <f t="shared" si="29"/>
        <v>11.541501976284586</v>
      </c>
      <c r="S63" s="112"/>
    </row>
    <row r="64" spans="1:38" ht="17.100000000000001" customHeight="1" thickBot="1">
      <c r="A64" s="61"/>
      <c r="B64" s="62">
        <v>464</v>
      </c>
      <c r="C64" s="137" t="s">
        <v>115</v>
      </c>
      <c r="D64" s="35">
        <v>3100000</v>
      </c>
      <c r="E64" s="152">
        <v>399278</v>
      </c>
      <c r="F64" s="35"/>
      <c r="G64" s="35"/>
      <c r="H64" s="35"/>
      <c r="I64" s="35"/>
      <c r="J64" s="35"/>
      <c r="K64" s="35"/>
      <c r="L64" s="36"/>
      <c r="M64" s="99"/>
      <c r="N64" s="12">
        <f t="shared" si="33"/>
        <v>3100000</v>
      </c>
      <c r="O64" s="12">
        <f t="shared" si="33"/>
        <v>399278</v>
      </c>
      <c r="P64" s="97">
        <f>SUM(N64-O64)</f>
        <v>2700722</v>
      </c>
      <c r="Q64" s="112">
        <f>SUM(O64/N64*100)</f>
        <v>12.87993548387097</v>
      </c>
      <c r="R64" s="112">
        <f t="shared" si="29"/>
        <v>12.87993548387097</v>
      </c>
      <c r="S64" s="112"/>
    </row>
    <row r="65" spans="1:38" ht="27" customHeight="1" thickBot="1">
      <c r="A65" s="67"/>
      <c r="C65" s="242" t="s">
        <v>116</v>
      </c>
      <c r="D65" s="68">
        <f>SUM(D66)</f>
        <v>43300000</v>
      </c>
      <c r="E65" s="154">
        <f>SUM(E66)</f>
        <v>2974566</v>
      </c>
      <c r="F65" s="68">
        <f t="shared" ref="F65:M65" si="38">SUM(F66)</f>
        <v>100000</v>
      </c>
      <c r="G65" s="68">
        <f t="shared" si="38"/>
        <v>0</v>
      </c>
      <c r="H65" s="68">
        <f t="shared" si="38"/>
        <v>0</v>
      </c>
      <c r="I65" s="68">
        <f t="shared" si="38"/>
        <v>0</v>
      </c>
      <c r="J65" s="68">
        <f t="shared" si="38"/>
        <v>0</v>
      </c>
      <c r="K65" s="68">
        <f t="shared" si="38"/>
        <v>0</v>
      </c>
      <c r="L65" s="68">
        <f t="shared" si="38"/>
        <v>0</v>
      </c>
      <c r="M65" s="110">
        <f t="shared" si="38"/>
        <v>0</v>
      </c>
      <c r="N65" s="12">
        <f t="shared" si="33"/>
        <v>43400000</v>
      </c>
      <c r="O65" s="12">
        <f t="shared" si="31"/>
        <v>2974566</v>
      </c>
      <c r="P65" s="97">
        <f t="shared" si="32"/>
        <v>40425434</v>
      </c>
      <c r="Q65" s="73">
        <f>SUM(O65/N65*100)</f>
        <v>6.8538387096774196</v>
      </c>
      <c r="R65" s="73">
        <f t="shared" si="29"/>
        <v>6.8696674364896069</v>
      </c>
      <c r="S65" s="73">
        <f>SUM(G65/F65*100)</f>
        <v>0</v>
      </c>
    </row>
    <row r="66" spans="1:38" ht="24.75" customHeight="1">
      <c r="A66" s="48">
        <v>48</v>
      </c>
      <c r="B66" s="202"/>
      <c r="C66" s="135" t="s">
        <v>116</v>
      </c>
      <c r="D66" s="203">
        <f t="shared" ref="D66:I66" si="39">SUM(D67:D72)</f>
        <v>43300000</v>
      </c>
      <c r="E66" s="204">
        <f t="shared" si="39"/>
        <v>2974566</v>
      </c>
      <c r="F66" s="203">
        <f t="shared" si="39"/>
        <v>100000</v>
      </c>
      <c r="G66" s="203">
        <f t="shared" si="39"/>
        <v>0</v>
      </c>
      <c r="H66" s="203">
        <f t="shared" si="39"/>
        <v>0</v>
      </c>
      <c r="I66" s="203">
        <f t="shared" si="39"/>
        <v>0</v>
      </c>
      <c r="J66" s="203">
        <f>SUM(J67:J72)</f>
        <v>0</v>
      </c>
      <c r="K66" s="203">
        <f>SUM(K67:K72)</f>
        <v>0</v>
      </c>
      <c r="L66" s="203">
        <f>SUM(L67:L72)</f>
        <v>0</v>
      </c>
      <c r="M66" s="205">
        <f>SUM(M67:M72)</f>
        <v>0</v>
      </c>
      <c r="N66" s="107">
        <f t="shared" si="33"/>
        <v>43400000</v>
      </c>
      <c r="O66" s="107">
        <f t="shared" si="31"/>
        <v>2974566</v>
      </c>
      <c r="P66" s="216">
        <f t="shared" si="32"/>
        <v>40425434</v>
      </c>
      <c r="Q66" s="188">
        <f>SUM(O66/N66*100)</f>
        <v>6.8538387096774196</v>
      </c>
      <c r="R66" s="188">
        <f t="shared" si="29"/>
        <v>6.8696674364896069</v>
      </c>
      <c r="S66" s="188">
        <f>SUM(G66/F66*100)</f>
        <v>0</v>
      </c>
    </row>
    <row r="67" spans="1:38" ht="17.100000000000001" customHeight="1">
      <c r="A67" s="32"/>
      <c r="B67" s="65">
        <v>480</v>
      </c>
      <c r="C67" s="137" t="s">
        <v>117</v>
      </c>
      <c r="D67" s="63">
        <v>1100000</v>
      </c>
      <c r="E67" s="153">
        <v>0</v>
      </c>
      <c r="F67" s="63">
        <v>0</v>
      </c>
      <c r="G67" s="63">
        <v>0</v>
      </c>
      <c r="H67" s="63"/>
      <c r="I67" s="63"/>
      <c r="J67" s="63"/>
      <c r="K67" s="63"/>
      <c r="L67" s="63"/>
      <c r="M67" s="108"/>
      <c r="N67" s="12">
        <f t="shared" si="33"/>
        <v>1100000</v>
      </c>
      <c r="O67" s="12">
        <f t="shared" si="33"/>
        <v>0</v>
      </c>
      <c r="P67" s="97">
        <f t="shared" si="32"/>
        <v>1100000</v>
      </c>
      <c r="Q67" s="112"/>
      <c r="R67" s="112"/>
      <c r="S67" s="112"/>
    </row>
    <row r="68" spans="1:38" ht="17.100000000000001" customHeight="1">
      <c r="A68" s="61"/>
      <c r="B68" s="62">
        <v>481</v>
      </c>
      <c r="C68" s="137" t="s">
        <v>118</v>
      </c>
      <c r="D68" s="35">
        <v>0</v>
      </c>
      <c r="E68" s="152">
        <v>0</v>
      </c>
      <c r="F68" s="35">
        <v>0</v>
      </c>
      <c r="G68" s="35">
        <v>0</v>
      </c>
      <c r="H68" s="35"/>
      <c r="I68" s="35"/>
      <c r="J68" s="35"/>
      <c r="K68" s="35"/>
      <c r="L68" s="36"/>
      <c r="M68" s="99"/>
      <c r="N68" s="12">
        <f t="shared" si="33"/>
        <v>0</v>
      </c>
      <c r="O68" s="12">
        <f t="shared" si="33"/>
        <v>0</v>
      </c>
      <c r="P68" s="97">
        <f t="shared" si="32"/>
        <v>0</v>
      </c>
      <c r="Q68" s="112" t="e">
        <f>SUM(O68/N68*100)</f>
        <v>#DIV/0!</v>
      </c>
      <c r="R68" s="112" t="e">
        <f>SUM(E68/D68*100)</f>
        <v>#DIV/0!</v>
      </c>
      <c r="S68" s="112"/>
    </row>
    <row r="69" spans="1:38" ht="17.100000000000001" customHeight="1">
      <c r="A69" s="61"/>
      <c r="B69" s="62">
        <v>482</v>
      </c>
      <c r="C69" s="137" t="s">
        <v>119</v>
      </c>
      <c r="D69" s="35">
        <v>40300000</v>
      </c>
      <c r="E69" s="152">
        <v>2882040</v>
      </c>
      <c r="F69" s="35"/>
      <c r="G69" s="35"/>
      <c r="H69" s="35">
        <v>0</v>
      </c>
      <c r="I69" s="35"/>
      <c r="J69" s="35"/>
      <c r="K69" s="35"/>
      <c r="L69" s="36"/>
      <c r="M69" s="99"/>
      <c r="N69" s="12">
        <f t="shared" si="33"/>
        <v>40300000</v>
      </c>
      <c r="O69" s="12">
        <f t="shared" si="33"/>
        <v>2882040</v>
      </c>
      <c r="P69" s="97">
        <f t="shared" si="32"/>
        <v>37417960</v>
      </c>
      <c r="Q69" s="112">
        <f>SUM(O69/N69*100)</f>
        <v>7.151464019851117</v>
      </c>
      <c r="R69" s="112">
        <f>SUM(E69/D69*100)</f>
        <v>7.151464019851117</v>
      </c>
      <c r="S69" s="112"/>
    </row>
    <row r="70" spans="1:38" ht="17.100000000000001" customHeight="1">
      <c r="A70" s="61"/>
      <c r="B70" s="62">
        <v>483</v>
      </c>
      <c r="C70" s="137" t="s">
        <v>120</v>
      </c>
      <c r="D70" s="35">
        <v>0</v>
      </c>
      <c r="E70" s="152">
        <v>0</v>
      </c>
      <c r="F70" s="35">
        <v>0</v>
      </c>
      <c r="G70" s="35"/>
      <c r="H70" s="35"/>
      <c r="I70" s="35"/>
      <c r="J70" s="35"/>
      <c r="K70" s="35"/>
      <c r="L70" s="36"/>
      <c r="M70" s="99"/>
      <c r="N70" s="12">
        <f t="shared" si="33"/>
        <v>0</v>
      </c>
      <c r="O70" s="12">
        <f t="shared" si="33"/>
        <v>0</v>
      </c>
      <c r="P70" s="97">
        <f t="shared" si="32"/>
        <v>0</v>
      </c>
      <c r="Q70" s="112" t="e">
        <f>SUM(O70/N70*100)</f>
        <v>#DIV/0!</v>
      </c>
      <c r="R70" s="112" t="e">
        <f>SUM(E70/D70*100)</f>
        <v>#DIV/0!</v>
      </c>
      <c r="S70" s="112"/>
    </row>
    <row r="71" spans="1:38" ht="17.100000000000001" customHeight="1">
      <c r="A71" s="61"/>
      <c r="B71" s="62">
        <v>485</v>
      </c>
      <c r="C71" s="137" t="s">
        <v>121</v>
      </c>
      <c r="D71" s="35">
        <v>500000</v>
      </c>
      <c r="E71" s="152">
        <v>0</v>
      </c>
      <c r="F71" s="35">
        <v>100000</v>
      </c>
      <c r="G71" s="35"/>
      <c r="H71" s="35"/>
      <c r="I71" s="35"/>
      <c r="J71" s="35"/>
      <c r="K71" s="35"/>
      <c r="L71" s="36"/>
      <c r="M71" s="99"/>
      <c r="N71" s="12">
        <f t="shared" si="33"/>
        <v>600000</v>
      </c>
      <c r="O71" s="12">
        <f t="shared" si="33"/>
        <v>0</v>
      </c>
      <c r="P71" s="97">
        <f t="shared" si="32"/>
        <v>600000</v>
      </c>
      <c r="Q71" s="112">
        <f>SUM(O71/N71*100)</f>
        <v>0</v>
      </c>
      <c r="R71" s="112">
        <f>SUM(E71/D71*100)</f>
        <v>0</v>
      </c>
      <c r="S71" s="112"/>
    </row>
    <row r="72" spans="1:38" ht="17.100000000000001" customHeight="1">
      <c r="A72" s="69"/>
      <c r="B72" s="70">
        <v>486</v>
      </c>
      <c r="C72" s="240" t="s">
        <v>122</v>
      </c>
      <c r="D72" s="35">
        <v>1400000</v>
      </c>
      <c r="E72" s="152">
        <v>92526</v>
      </c>
      <c r="F72" s="35"/>
      <c r="G72" s="35"/>
      <c r="H72" s="35"/>
      <c r="I72" s="35"/>
      <c r="J72" s="35"/>
      <c r="K72" s="35"/>
      <c r="L72" s="36"/>
      <c r="M72" s="99"/>
      <c r="N72" s="12">
        <f t="shared" si="33"/>
        <v>1400000</v>
      </c>
      <c r="O72" s="12">
        <f t="shared" si="33"/>
        <v>92526</v>
      </c>
      <c r="P72" s="97">
        <f t="shared" si="32"/>
        <v>1307474</v>
      </c>
      <c r="Q72" s="112">
        <f>SUM(O72/N72*100)</f>
        <v>6.609</v>
      </c>
      <c r="R72" s="112">
        <f>SUM(E72/D72*100)</f>
        <v>6.609</v>
      </c>
      <c r="S72" s="112"/>
    </row>
    <row r="73" spans="1:38" ht="30" customHeight="1" thickBot="1">
      <c r="A73" s="147"/>
      <c r="B73" s="168"/>
      <c r="C73" s="241" t="s">
        <v>148</v>
      </c>
      <c r="D73" s="60">
        <f>SUM(D65+D47)</f>
        <v>123742000</v>
      </c>
      <c r="E73" s="60">
        <f t="shared" ref="E73:P73" si="40">SUM(E65+E47)</f>
        <v>18435551</v>
      </c>
      <c r="F73" s="60">
        <f t="shared" si="40"/>
        <v>201979000</v>
      </c>
      <c r="G73" s="60">
        <f t="shared" si="40"/>
        <v>50681236</v>
      </c>
      <c r="H73" s="60">
        <f t="shared" si="40"/>
        <v>9900000</v>
      </c>
      <c r="I73" s="60">
        <f t="shared" si="40"/>
        <v>1302743</v>
      </c>
      <c r="J73" s="60">
        <f t="shared" si="40"/>
        <v>15500000</v>
      </c>
      <c r="K73" s="60">
        <f t="shared" si="40"/>
        <v>1885483</v>
      </c>
      <c r="L73" s="60">
        <f t="shared" si="40"/>
        <v>0</v>
      </c>
      <c r="M73" s="60">
        <f t="shared" si="40"/>
        <v>0</v>
      </c>
      <c r="N73" s="60">
        <f t="shared" si="40"/>
        <v>351121000</v>
      </c>
      <c r="O73" s="60">
        <f t="shared" si="40"/>
        <v>72305013</v>
      </c>
      <c r="P73" s="60">
        <f t="shared" si="40"/>
        <v>278815987</v>
      </c>
      <c r="Q73" s="60">
        <f>SUM(Q65+Q47)</f>
        <v>29.384133034731608</v>
      </c>
      <c r="R73" s="60">
        <f>SUM(R65+R47)</f>
        <v>26.089707962582942</v>
      </c>
      <c r="S73" s="60">
        <f>SUM(S65+S47)</f>
        <v>25.104758791157078</v>
      </c>
    </row>
    <row r="74" spans="1:38" s="88" customFormat="1" ht="17.100000000000001" customHeight="1" thickBot="1">
      <c r="A74" s="141"/>
      <c r="B74" s="141"/>
      <c r="C74" s="141"/>
      <c r="D74" s="141"/>
      <c r="E74" s="141"/>
      <c r="F74" s="141"/>
      <c r="G74" s="141"/>
      <c r="H74" s="141"/>
      <c r="I74" s="141"/>
      <c r="J74" s="142"/>
      <c r="K74" s="142"/>
      <c r="L74" s="143"/>
      <c r="M74" s="143"/>
      <c r="N74" s="143"/>
      <c r="O74" s="143"/>
      <c r="P74" s="142"/>
      <c r="R74" s="160"/>
      <c r="S74" s="89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</row>
    <row r="75" spans="1:38" s="88" customFormat="1" ht="17.100000000000001" customHeight="1" thickBot="1">
      <c r="A75" s="141"/>
      <c r="B75" s="141"/>
      <c r="C75" s="141"/>
      <c r="D75" s="282"/>
      <c r="E75" s="283"/>
      <c r="F75" s="283"/>
      <c r="G75" s="284"/>
      <c r="H75" s="141"/>
      <c r="I75" s="141"/>
      <c r="J75" s="142"/>
      <c r="K75" s="142"/>
      <c r="L75" s="143"/>
      <c r="M75" s="143"/>
      <c r="N75" s="143"/>
      <c r="O75" s="143"/>
      <c r="P75" s="142"/>
      <c r="R75" s="160"/>
      <c r="S75" s="89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50"/>
      <c r="AL75" s="150"/>
    </row>
    <row r="76" spans="1:38" s="88" customFormat="1" ht="17.100000000000001" customHeight="1">
      <c r="A76" s="141"/>
      <c r="B76" s="141"/>
      <c r="C76" s="141"/>
      <c r="D76" s="141"/>
      <c r="E76" s="141"/>
      <c r="F76" s="141"/>
      <c r="G76" s="141"/>
      <c r="H76" s="141"/>
      <c r="I76" s="141"/>
      <c r="J76" s="142"/>
      <c r="K76" s="142"/>
      <c r="L76" s="143"/>
      <c r="M76" s="143"/>
      <c r="N76" s="143"/>
      <c r="O76" s="143"/>
      <c r="P76" s="142"/>
      <c r="R76" s="160"/>
      <c r="S76" s="89"/>
      <c r="T76" s="150"/>
      <c r="U76" s="150"/>
      <c r="V76" s="150"/>
      <c r="W76" s="150"/>
      <c r="X76" s="150"/>
      <c r="Y76" s="150"/>
      <c r="Z76" s="150"/>
      <c r="AA76" s="150"/>
      <c r="AB76" s="150"/>
      <c r="AC76" s="150"/>
      <c r="AD76" s="150"/>
      <c r="AE76" s="150"/>
      <c r="AF76" s="150"/>
      <c r="AG76" s="150"/>
      <c r="AH76" s="150"/>
      <c r="AI76" s="150"/>
      <c r="AJ76" s="150"/>
      <c r="AK76" s="150"/>
      <c r="AL76" s="150"/>
    </row>
    <row r="77" spans="1:38" s="88" customFormat="1" ht="15" customHeight="1">
      <c r="A77" s="141"/>
      <c r="B77" s="141"/>
      <c r="C77" s="141"/>
      <c r="D77" s="141"/>
      <c r="E77" s="141"/>
      <c r="F77" s="141"/>
      <c r="G77" s="141"/>
      <c r="H77" s="141"/>
      <c r="I77" s="141"/>
      <c r="J77" s="142"/>
      <c r="K77" s="142"/>
      <c r="L77" s="143"/>
      <c r="M77" s="143"/>
      <c r="N77" s="143"/>
      <c r="O77" s="143"/>
      <c r="P77" s="142"/>
      <c r="R77" s="160"/>
      <c r="S77" s="89"/>
      <c r="T77" s="150"/>
      <c r="U77" s="150"/>
      <c r="V77" s="150"/>
      <c r="W77" s="150"/>
      <c r="X77" s="150"/>
      <c r="Y77" s="150"/>
      <c r="Z77" s="150"/>
      <c r="AA77" s="150"/>
      <c r="AB77" s="150"/>
      <c r="AC77" s="150"/>
      <c r="AD77" s="150"/>
      <c r="AE77" s="150"/>
      <c r="AF77" s="150"/>
      <c r="AG77" s="150"/>
      <c r="AH77" s="150"/>
      <c r="AI77" s="150"/>
      <c r="AJ77" s="150"/>
      <c r="AK77" s="150"/>
      <c r="AL77" s="150"/>
    </row>
    <row r="78" spans="1:38" s="88" customFormat="1" ht="15" customHeight="1">
      <c r="A78" s="141"/>
      <c r="B78" s="141"/>
      <c r="C78" s="141"/>
      <c r="D78" s="141"/>
      <c r="E78" s="141"/>
      <c r="F78" s="141"/>
      <c r="G78" s="141"/>
      <c r="H78" s="141"/>
      <c r="I78" s="141"/>
      <c r="J78" s="142"/>
      <c r="K78" s="142"/>
      <c r="L78" s="143"/>
      <c r="M78" s="143"/>
      <c r="N78" s="143"/>
      <c r="O78" s="143"/>
      <c r="P78" s="142"/>
      <c r="R78" s="160"/>
      <c r="S78" s="89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</row>
    <row r="79" spans="1:38" s="88" customFormat="1" ht="15" customHeight="1">
      <c r="A79" s="141"/>
      <c r="B79" s="141"/>
      <c r="C79" s="141"/>
      <c r="D79" s="141"/>
      <c r="E79" s="141"/>
      <c r="F79" s="141"/>
      <c r="G79" s="141"/>
      <c r="H79" s="141"/>
      <c r="I79" s="141"/>
      <c r="J79" s="142"/>
      <c r="K79" s="142"/>
      <c r="L79" s="143"/>
      <c r="M79" s="143"/>
      <c r="N79" s="143"/>
      <c r="O79" s="143"/>
      <c r="P79" s="142"/>
      <c r="R79" s="160"/>
      <c r="S79" s="89"/>
      <c r="T79" s="150"/>
      <c r="U79" s="150"/>
      <c r="V79" s="150"/>
      <c r="W79" s="150"/>
      <c r="X79" s="150"/>
      <c r="Y79" s="150"/>
      <c r="Z79" s="150"/>
      <c r="AA79" s="150"/>
      <c r="AB79" s="150"/>
      <c r="AC79" s="150"/>
      <c r="AD79" s="150"/>
      <c r="AE79" s="150"/>
      <c r="AF79" s="150"/>
      <c r="AG79" s="150"/>
      <c r="AH79" s="150"/>
      <c r="AI79" s="150"/>
      <c r="AJ79" s="150"/>
      <c r="AK79" s="150"/>
      <c r="AL79" s="150"/>
    </row>
    <row r="80" spans="1:38" s="88" customFormat="1" ht="15" customHeight="1">
      <c r="A80" s="141"/>
      <c r="B80" s="141"/>
      <c r="C80" s="141"/>
      <c r="D80" s="141"/>
      <c r="E80" s="141"/>
      <c r="F80" s="141"/>
      <c r="G80" s="141"/>
      <c r="H80" s="141"/>
      <c r="I80" s="141"/>
      <c r="J80" s="142"/>
      <c r="K80" s="142"/>
      <c r="L80" s="143"/>
      <c r="M80" s="143"/>
      <c r="N80" s="143"/>
      <c r="O80" s="143"/>
      <c r="P80" s="142"/>
      <c r="R80" s="160"/>
      <c r="S80" s="89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</row>
    <row r="81" spans="1:38" s="88" customFormat="1" ht="15" customHeight="1">
      <c r="A81" s="141"/>
      <c r="B81" s="141"/>
      <c r="C81" s="141"/>
      <c r="D81" s="141"/>
      <c r="E81" s="141"/>
      <c r="F81" s="141"/>
      <c r="G81" s="141"/>
      <c r="H81" s="141"/>
      <c r="I81" s="141"/>
      <c r="J81" s="142"/>
      <c r="K81" s="142"/>
      <c r="L81" s="143"/>
      <c r="M81" s="143"/>
      <c r="N81" s="143"/>
      <c r="O81" s="143"/>
      <c r="P81" s="142"/>
      <c r="R81" s="160"/>
      <c r="S81" s="89"/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  <c r="AH81" s="150"/>
      <c r="AI81" s="150"/>
      <c r="AJ81" s="150"/>
      <c r="AK81" s="150"/>
      <c r="AL81" s="150"/>
    </row>
    <row r="82" spans="1:38" s="88" customFormat="1" ht="15" customHeight="1">
      <c r="A82" s="141"/>
      <c r="B82" s="141"/>
      <c r="C82" s="141"/>
      <c r="D82" s="141"/>
      <c r="E82" s="141"/>
      <c r="F82" s="141"/>
      <c r="G82" s="141"/>
      <c r="H82" s="141"/>
      <c r="I82" s="141"/>
      <c r="J82" s="142"/>
      <c r="K82" s="142"/>
      <c r="L82" s="143"/>
      <c r="M82" s="143"/>
      <c r="N82" s="143"/>
      <c r="O82" s="143"/>
      <c r="P82" s="142"/>
      <c r="R82" s="160"/>
      <c r="S82" s="89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  <c r="AH82" s="150"/>
      <c r="AI82" s="150"/>
      <c r="AJ82" s="150"/>
      <c r="AK82" s="150"/>
      <c r="AL82" s="150"/>
    </row>
    <row r="83" spans="1:38" s="88" customFormat="1" ht="15" customHeight="1">
      <c r="A83" s="141"/>
      <c r="B83" s="141"/>
      <c r="C83" s="141"/>
      <c r="D83" s="141"/>
      <c r="E83" s="141"/>
      <c r="F83" s="141"/>
      <c r="G83" s="141"/>
      <c r="H83" s="141"/>
      <c r="I83" s="141"/>
      <c r="J83" s="142"/>
      <c r="K83" s="142"/>
      <c r="L83" s="143"/>
      <c r="M83" s="143"/>
      <c r="N83" s="143"/>
      <c r="O83" s="143"/>
      <c r="P83" s="142"/>
      <c r="R83" s="160"/>
      <c r="S83" s="89"/>
      <c r="T83" s="150"/>
      <c r="U83" s="150"/>
      <c r="V83" s="150"/>
      <c r="W83" s="150"/>
      <c r="X83" s="150"/>
      <c r="Y83" s="150"/>
      <c r="Z83" s="150"/>
      <c r="AA83" s="150"/>
      <c r="AB83" s="150"/>
      <c r="AC83" s="150"/>
      <c r="AD83" s="150"/>
      <c r="AE83" s="150"/>
      <c r="AF83" s="150"/>
      <c r="AG83" s="150"/>
      <c r="AH83" s="150"/>
      <c r="AI83" s="150"/>
      <c r="AJ83" s="150"/>
      <c r="AK83" s="150"/>
      <c r="AL83" s="150"/>
    </row>
    <row r="84" spans="1:38" s="88" customFormat="1" ht="15" customHeight="1">
      <c r="A84" s="141"/>
      <c r="B84" s="141"/>
      <c r="C84" s="141"/>
      <c r="D84" s="141"/>
      <c r="E84" s="141"/>
      <c r="F84" s="141"/>
      <c r="G84" s="141"/>
      <c r="H84" s="141"/>
      <c r="I84" s="141"/>
      <c r="J84" s="142"/>
      <c r="K84" s="142"/>
      <c r="L84" s="143"/>
      <c r="M84" s="143"/>
      <c r="N84" s="143"/>
      <c r="O84" s="143"/>
      <c r="P84" s="142"/>
      <c r="R84" s="160"/>
      <c r="S84" s="89"/>
      <c r="T84" s="150"/>
      <c r="U84" s="150"/>
      <c r="V84" s="150"/>
      <c r="W84" s="150"/>
      <c r="X84" s="150"/>
      <c r="Y84" s="150"/>
      <c r="Z84" s="150"/>
      <c r="AA84" s="150"/>
      <c r="AB84" s="150"/>
      <c r="AC84" s="150"/>
      <c r="AD84" s="150"/>
      <c r="AE84" s="150"/>
      <c r="AF84" s="150"/>
      <c r="AG84" s="150"/>
      <c r="AH84" s="150"/>
      <c r="AI84" s="150"/>
      <c r="AJ84" s="150"/>
      <c r="AK84" s="150"/>
      <c r="AL84" s="150"/>
    </row>
    <row r="85" spans="1:38" s="88" customFormat="1" ht="15" customHeight="1">
      <c r="A85" s="141"/>
      <c r="B85" s="141"/>
      <c r="C85" s="141"/>
      <c r="D85" s="141"/>
      <c r="E85" s="141"/>
      <c r="F85" s="141"/>
      <c r="G85" s="141"/>
      <c r="H85" s="141"/>
      <c r="I85" s="141"/>
      <c r="J85" s="142"/>
      <c r="K85" s="142"/>
      <c r="L85" s="143"/>
      <c r="M85" s="143"/>
      <c r="N85" s="143"/>
      <c r="O85" s="143"/>
      <c r="P85" s="142"/>
      <c r="R85" s="160"/>
      <c r="S85" s="89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</row>
    <row r="86" spans="1:38" s="1" customFormat="1" ht="18.75" customHeight="1">
      <c r="A86" s="90"/>
      <c r="B86" s="90"/>
      <c r="C86" s="90" t="s">
        <v>129</v>
      </c>
      <c r="D86" s="313"/>
      <c r="E86" s="313"/>
      <c r="F86" s="91"/>
      <c r="G86" s="91"/>
      <c r="H86" s="94"/>
      <c r="I86" s="94"/>
      <c r="J86" s="94"/>
      <c r="K86" s="94"/>
      <c r="L86" s="91"/>
      <c r="M86" s="91"/>
      <c r="N86" s="327" t="s">
        <v>130</v>
      </c>
      <c r="O86" s="327"/>
      <c r="P86" s="327"/>
      <c r="R86" s="161"/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1"/>
      <c r="AD86" s="151"/>
      <c r="AE86" s="151"/>
      <c r="AF86" s="151"/>
      <c r="AG86" s="151"/>
      <c r="AH86" s="151"/>
      <c r="AI86" s="151"/>
      <c r="AJ86" s="151"/>
      <c r="AK86" s="151"/>
      <c r="AL86" s="151"/>
    </row>
    <row r="87" spans="1:38" ht="38.25">
      <c r="C87" s="90" t="s">
        <v>131</v>
      </c>
      <c r="P87" s="46"/>
      <c r="R87" s="73"/>
    </row>
    <row r="88" spans="1:38">
      <c r="P88" s="46"/>
      <c r="R88" s="73"/>
    </row>
    <row r="92" spans="1:38" s="1" customFormat="1" ht="24.75" customHeight="1">
      <c r="A92" s="312"/>
      <c r="B92" s="312"/>
      <c r="C92" s="312"/>
      <c r="D92" s="313"/>
      <c r="E92" s="313"/>
      <c r="F92" s="91"/>
      <c r="G92" s="91"/>
      <c r="H92" s="94"/>
      <c r="I92" s="96"/>
      <c r="J92" s="96"/>
      <c r="K92" s="94"/>
      <c r="L92" s="91"/>
      <c r="M92" s="91"/>
      <c r="N92" s="91"/>
      <c r="P92" s="3"/>
      <c r="R92" s="151"/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1"/>
      <c r="AD92" s="151"/>
      <c r="AE92" s="151"/>
      <c r="AF92" s="151"/>
      <c r="AG92" s="151"/>
      <c r="AH92" s="151"/>
      <c r="AI92" s="151"/>
      <c r="AJ92" s="151"/>
      <c r="AK92" s="151"/>
      <c r="AL92" s="151"/>
    </row>
    <row r="118" spans="1:7" s="274" customFormat="1" ht="15" customHeight="1">
      <c r="A118" s="275"/>
      <c r="B118" s="275"/>
      <c r="C118" s="275"/>
      <c r="D118" s="275"/>
      <c r="E118" s="276"/>
      <c r="F118" s="276"/>
      <c r="G118" s="276"/>
    </row>
    <row r="119" spans="1:7" s="274" customFormat="1" ht="15" customHeight="1">
      <c r="A119" s="275"/>
      <c r="B119" s="275"/>
      <c r="C119" s="275"/>
      <c r="D119" s="275"/>
      <c r="E119" s="276"/>
      <c r="F119" s="276"/>
      <c r="G119" s="276"/>
    </row>
    <row r="120" spans="1:7" s="274" customFormat="1" ht="15" customHeight="1">
      <c r="A120" s="275"/>
      <c r="B120" s="275"/>
      <c r="C120" s="275"/>
      <c r="D120" s="275"/>
      <c r="E120" s="276"/>
      <c r="F120" s="276"/>
      <c r="G120" s="276"/>
    </row>
    <row r="121" spans="1:7" s="274" customFormat="1" ht="15" customHeight="1">
      <c r="A121" s="275"/>
      <c r="B121" s="275"/>
      <c r="C121" s="275"/>
      <c r="D121" s="275"/>
      <c r="E121" s="276"/>
      <c r="F121" s="276"/>
      <c r="G121" s="276"/>
    </row>
    <row r="122" spans="1:7" s="274" customFormat="1" ht="15" customHeight="1">
      <c r="A122" s="275"/>
      <c r="B122" s="275"/>
      <c r="C122" s="275"/>
      <c r="D122" s="275"/>
      <c r="E122" s="276"/>
      <c r="F122" s="276"/>
      <c r="G122" s="276"/>
    </row>
    <row r="123" spans="1:7" s="274" customFormat="1" ht="15" customHeight="1">
      <c r="A123" s="275"/>
      <c r="B123" s="275"/>
      <c r="C123" s="275"/>
      <c r="D123" s="275"/>
      <c r="E123" s="276"/>
      <c r="F123" s="276"/>
      <c r="G123" s="276"/>
    </row>
    <row r="124" spans="1:7" s="274" customFormat="1" ht="15" customHeight="1">
      <c r="A124" s="275"/>
      <c r="B124" s="275"/>
      <c r="C124" s="275"/>
      <c r="D124" s="275"/>
      <c r="E124" s="276"/>
      <c r="F124" s="276"/>
      <c r="G124" s="276"/>
    </row>
    <row r="125" spans="1:7" s="274" customFormat="1" ht="15" customHeight="1">
      <c r="A125" s="275"/>
      <c r="B125" s="275"/>
      <c r="C125" s="275"/>
      <c r="D125" s="275"/>
      <c r="E125" s="276"/>
      <c r="F125" s="276"/>
      <c r="G125" s="276"/>
    </row>
    <row r="126" spans="1:7" s="274" customFormat="1" ht="12.75">
      <c r="E126" s="277"/>
      <c r="F126" s="277"/>
      <c r="G126" s="277"/>
    </row>
  </sheetData>
  <mergeCells count="14">
    <mergeCell ref="N5:O5"/>
    <mergeCell ref="D86:E86"/>
    <mergeCell ref="N86:P86"/>
    <mergeCell ref="D5:E5"/>
    <mergeCell ref="H5:I5"/>
    <mergeCell ref="J5:K5"/>
    <mergeCell ref="L5:M5"/>
    <mergeCell ref="N44:O44"/>
    <mergeCell ref="D44:E44"/>
    <mergeCell ref="H44:I44"/>
    <mergeCell ref="J44:K44"/>
    <mergeCell ref="L44:M44"/>
    <mergeCell ref="A92:C92"/>
    <mergeCell ref="D92:E92"/>
  </mergeCells>
  <phoneticPr fontId="5" type="noConversion"/>
  <pageMargins left="0" right="0" top="0" bottom="0.19685039370078741" header="0" footer="0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49" sqref="C49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k1</vt:lpstr>
      <vt:lpstr>K1 shqip </vt:lpstr>
      <vt:lpstr>Sheet2</vt:lpstr>
      <vt:lpstr>'k1'!Print_Area</vt:lpstr>
    </vt:vector>
  </TitlesOfParts>
  <Company>Ministry of Finance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user</cp:lastModifiedBy>
  <cp:lastPrinted>2022-04-15T12:51:52Z</cp:lastPrinted>
  <dcterms:created xsi:type="dcterms:W3CDTF">2005-09-27T12:54:09Z</dcterms:created>
  <dcterms:modified xsi:type="dcterms:W3CDTF">2023-01-20T12:46:20Z</dcterms:modified>
</cp:coreProperties>
</file>