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0" windowWidth="14700" windowHeight="7635"/>
  </bookViews>
  <sheets>
    <sheet name="k1" sheetId="1" r:id="rId1"/>
    <sheet name="K1 shqip " sheetId="3" r:id="rId2"/>
    <sheet name="Sheet2" sheetId="11" r:id="rId3"/>
  </sheets>
  <definedNames>
    <definedName name="_xlnm._FilterDatabase" localSheetId="0" hidden="1">'k1'!$A$1:$Q$1</definedName>
    <definedName name="_xlnm.Print_Area" localSheetId="0">'k1'!$A$1:$V$90</definedName>
  </definedNames>
  <calcPr calcId="125725"/>
</workbook>
</file>

<file path=xl/calcChain.xml><?xml version="1.0" encoding="utf-8"?>
<calcChain xmlns="http://schemas.openxmlformats.org/spreadsheetml/2006/main">
  <c r="O17" i="1"/>
  <c r="M31" i="3"/>
  <c r="O30"/>
  <c r="P30"/>
  <c r="N30"/>
  <c r="O29"/>
  <c r="N29"/>
  <c r="P29"/>
  <c r="O27"/>
  <c r="N27"/>
  <c r="O26"/>
  <c r="N26"/>
  <c r="P26"/>
  <c r="O25"/>
  <c r="Q25"/>
  <c r="N25"/>
  <c r="O24"/>
  <c r="Q24"/>
  <c r="N24"/>
  <c r="O21"/>
  <c r="P21"/>
  <c r="N21"/>
  <c r="O20"/>
  <c r="N20"/>
  <c r="O19"/>
  <c r="N19"/>
  <c r="O18"/>
  <c r="Q18"/>
  <c r="N18"/>
  <c r="P18"/>
  <c r="R66"/>
  <c r="O66"/>
  <c r="N66"/>
  <c r="Q66"/>
  <c r="R65"/>
  <c r="O65"/>
  <c r="Q65"/>
  <c r="N65"/>
  <c r="P65"/>
  <c r="S63"/>
  <c r="R63"/>
  <c r="O63"/>
  <c r="N63"/>
  <c r="Q63"/>
  <c r="S62"/>
  <c r="R62"/>
  <c r="O62"/>
  <c r="N62"/>
  <c r="Q62"/>
  <c r="S61"/>
  <c r="R61"/>
  <c r="O61"/>
  <c r="Q61"/>
  <c r="N61"/>
  <c r="P61"/>
  <c r="S60"/>
  <c r="R60"/>
  <c r="O60"/>
  <c r="Q60"/>
  <c r="N60"/>
  <c r="S59"/>
  <c r="R59"/>
  <c r="O59"/>
  <c r="N59"/>
  <c r="S58"/>
  <c r="R58"/>
  <c r="O58"/>
  <c r="Q58"/>
  <c r="N58"/>
  <c r="S57"/>
  <c r="R57"/>
  <c r="O57"/>
  <c r="Q57"/>
  <c r="N57"/>
  <c r="P57"/>
  <c r="O53"/>
  <c r="Q53"/>
  <c r="N53"/>
  <c r="O52"/>
  <c r="Q52"/>
  <c r="N52"/>
  <c r="O51"/>
  <c r="Q51"/>
  <c r="N51"/>
  <c r="M13" i="1"/>
  <c r="M17"/>
  <c r="I32"/>
  <c r="I45"/>
  <c r="I47"/>
  <c r="M35"/>
  <c r="O35"/>
  <c r="P35"/>
  <c r="R53" i="3"/>
  <c r="R52"/>
  <c r="S51"/>
  <c r="R51"/>
  <c r="R36"/>
  <c r="O36"/>
  <c r="Q36"/>
  <c r="N36"/>
  <c r="R35"/>
  <c r="O35"/>
  <c r="O34"/>
  <c r="N35"/>
  <c r="R30"/>
  <c r="S29"/>
  <c r="R29"/>
  <c r="R21"/>
  <c r="R20"/>
  <c r="R19"/>
  <c r="R18"/>
  <c r="D59" i="1"/>
  <c r="O74" i="3"/>
  <c r="Q74"/>
  <c r="N74"/>
  <c r="O73"/>
  <c r="Q73"/>
  <c r="N73"/>
  <c r="O72"/>
  <c r="N72"/>
  <c r="O71"/>
  <c r="P71"/>
  <c r="N71"/>
  <c r="O70"/>
  <c r="N70"/>
  <c r="P70"/>
  <c r="O69"/>
  <c r="N69"/>
  <c r="R27"/>
  <c r="R26"/>
  <c r="R25"/>
  <c r="R24"/>
  <c r="R23"/>
  <c r="Q23"/>
  <c r="K17"/>
  <c r="J17"/>
  <c r="I17"/>
  <c r="H17"/>
  <c r="H40"/>
  <c r="G17"/>
  <c r="F17"/>
  <c r="E17"/>
  <c r="R17"/>
  <c r="D17"/>
  <c r="D22"/>
  <c r="E22"/>
  <c r="R22"/>
  <c r="F22"/>
  <c r="G22"/>
  <c r="H22"/>
  <c r="I22"/>
  <c r="I40"/>
  <c r="I42"/>
  <c r="J22"/>
  <c r="K22"/>
  <c r="L22"/>
  <c r="M22"/>
  <c r="M40"/>
  <c r="K21" i="1"/>
  <c r="K45"/>
  <c r="K47"/>
  <c r="J21"/>
  <c r="I21"/>
  <c r="H21"/>
  <c r="N21"/>
  <c r="G21"/>
  <c r="F21"/>
  <c r="E21"/>
  <c r="D21"/>
  <c r="R21"/>
  <c r="M68" i="3"/>
  <c r="M67"/>
  <c r="L68"/>
  <c r="L67"/>
  <c r="K68"/>
  <c r="K67"/>
  <c r="J68"/>
  <c r="J67"/>
  <c r="I68"/>
  <c r="H68"/>
  <c r="G68"/>
  <c r="S68"/>
  <c r="F68"/>
  <c r="F67"/>
  <c r="E68"/>
  <c r="E67"/>
  <c r="D68"/>
  <c r="N68"/>
  <c r="G67"/>
  <c r="G14"/>
  <c r="M64"/>
  <c r="L64"/>
  <c r="K64"/>
  <c r="J64"/>
  <c r="I64"/>
  <c r="H64"/>
  <c r="G64"/>
  <c r="F64"/>
  <c r="N64"/>
  <c r="E64"/>
  <c r="D64"/>
  <c r="M56"/>
  <c r="L56"/>
  <c r="L49"/>
  <c r="K56"/>
  <c r="J56"/>
  <c r="I56"/>
  <c r="H56"/>
  <c r="N56"/>
  <c r="P56"/>
  <c r="G56"/>
  <c r="F56"/>
  <c r="E56"/>
  <c r="R56"/>
  <c r="D56"/>
  <c r="O55"/>
  <c r="N55"/>
  <c r="E54"/>
  <c r="E49"/>
  <c r="D54"/>
  <c r="N54"/>
  <c r="M50"/>
  <c r="L50"/>
  <c r="K50"/>
  <c r="J50"/>
  <c r="J49"/>
  <c r="J10"/>
  <c r="I50"/>
  <c r="I49"/>
  <c r="I10"/>
  <c r="H50"/>
  <c r="H49"/>
  <c r="G50"/>
  <c r="G49"/>
  <c r="F50"/>
  <c r="N50"/>
  <c r="E50"/>
  <c r="D50"/>
  <c r="N39"/>
  <c r="P39"/>
  <c r="O38"/>
  <c r="N38"/>
  <c r="N37"/>
  <c r="M37"/>
  <c r="L37"/>
  <c r="K37"/>
  <c r="O37"/>
  <c r="D37"/>
  <c r="D16"/>
  <c r="D9"/>
  <c r="D8"/>
  <c r="M34"/>
  <c r="M13"/>
  <c r="O13"/>
  <c r="L34"/>
  <c r="L40"/>
  <c r="L42"/>
  <c r="K34"/>
  <c r="K33"/>
  <c r="J34"/>
  <c r="J33"/>
  <c r="I34"/>
  <c r="I33"/>
  <c r="H34"/>
  <c r="H33"/>
  <c r="G34"/>
  <c r="G33"/>
  <c r="F34"/>
  <c r="F13"/>
  <c r="E34"/>
  <c r="R34"/>
  <c r="D34"/>
  <c r="D13"/>
  <c r="M28"/>
  <c r="O28"/>
  <c r="L28"/>
  <c r="K28"/>
  <c r="J28"/>
  <c r="I28"/>
  <c r="H28"/>
  <c r="G28"/>
  <c r="F28"/>
  <c r="E28"/>
  <c r="E40"/>
  <c r="E42"/>
  <c r="D28"/>
  <c r="R74"/>
  <c r="R73"/>
  <c r="R72"/>
  <c r="R71"/>
  <c r="R70"/>
  <c r="R34" i="1"/>
  <c r="I59"/>
  <c r="I52"/>
  <c r="I51"/>
  <c r="M39"/>
  <c r="M38"/>
  <c r="L39"/>
  <c r="L16"/>
  <c r="K39"/>
  <c r="K16"/>
  <c r="J39"/>
  <c r="J38"/>
  <c r="I39"/>
  <c r="I16"/>
  <c r="H39"/>
  <c r="H38"/>
  <c r="G39"/>
  <c r="F39"/>
  <c r="E39"/>
  <c r="R39"/>
  <c r="L32"/>
  <c r="K32"/>
  <c r="J32"/>
  <c r="I20"/>
  <c r="I12"/>
  <c r="I11"/>
  <c r="I10"/>
  <c r="H32"/>
  <c r="N32"/>
  <c r="P32"/>
  <c r="G32"/>
  <c r="S32"/>
  <c r="F32"/>
  <c r="F20"/>
  <c r="F12"/>
  <c r="F11"/>
  <c r="E32"/>
  <c r="J26"/>
  <c r="J45"/>
  <c r="I26"/>
  <c r="H26"/>
  <c r="H20"/>
  <c r="H12"/>
  <c r="G26"/>
  <c r="G20"/>
  <c r="S20"/>
  <c r="F26"/>
  <c r="F45"/>
  <c r="E26"/>
  <c r="E45"/>
  <c r="E47"/>
  <c r="L26"/>
  <c r="L45"/>
  <c r="L42"/>
  <c r="K26"/>
  <c r="O26"/>
  <c r="K42"/>
  <c r="O42"/>
  <c r="G16"/>
  <c r="F16"/>
  <c r="D39"/>
  <c r="D38"/>
  <c r="D32"/>
  <c r="D26"/>
  <c r="J13" i="3"/>
  <c r="G53" i="1"/>
  <c r="G59"/>
  <c r="G67"/>
  <c r="G71"/>
  <c r="S71"/>
  <c r="S33"/>
  <c r="E53"/>
  <c r="R53"/>
  <c r="I53"/>
  <c r="K53"/>
  <c r="K52"/>
  <c r="M53"/>
  <c r="M52"/>
  <c r="E57"/>
  <c r="O57"/>
  <c r="E59"/>
  <c r="O59"/>
  <c r="K59"/>
  <c r="M59"/>
  <c r="E67"/>
  <c r="O67"/>
  <c r="I67"/>
  <c r="K67"/>
  <c r="M67"/>
  <c r="D53"/>
  <c r="F53"/>
  <c r="H53"/>
  <c r="H52"/>
  <c r="H51"/>
  <c r="J53"/>
  <c r="L53"/>
  <c r="L52"/>
  <c r="F59"/>
  <c r="F52"/>
  <c r="H59"/>
  <c r="J59"/>
  <c r="J52"/>
  <c r="L59"/>
  <c r="D57"/>
  <c r="N57"/>
  <c r="P57"/>
  <c r="P13"/>
  <c r="D67"/>
  <c r="D52"/>
  <c r="D13"/>
  <c r="F67"/>
  <c r="H67"/>
  <c r="N67"/>
  <c r="P67"/>
  <c r="J67"/>
  <c r="L67"/>
  <c r="E71"/>
  <c r="E70"/>
  <c r="I71"/>
  <c r="I70"/>
  <c r="I78"/>
  <c r="K71"/>
  <c r="K70"/>
  <c r="M71"/>
  <c r="O71"/>
  <c r="Q71"/>
  <c r="D71"/>
  <c r="D70"/>
  <c r="F71"/>
  <c r="H71"/>
  <c r="H70"/>
  <c r="H17"/>
  <c r="J71"/>
  <c r="J70"/>
  <c r="L71"/>
  <c r="L70"/>
  <c r="M32"/>
  <c r="O32"/>
  <c r="M26"/>
  <c r="M20"/>
  <c r="M12"/>
  <c r="M11"/>
  <c r="O41"/>
  <c r="O39"/>
  <c r="O16"/>
  <c r="O40"/>
  <c r="N40"/>
  <c r="P40"/>
  <c r="N41"/>
  <c r="Q41"/>
  <c r="S66"/>
  <c r="N43"/>
  <c r="N42"/>
  <c r="M42"/>
  <c r="P17"/>
  <c r="Q17"/>
  <c r="N17"/>
  <c r="L17"/>
  <c r="L13"/>
  <c r="K13"/>
  <c r="J13"/>
  <c r="I13"/>
  <c r="H13"/>
  <c r="N77"/>
  <c r="P77"/>
  <c r="O77"/>
  <c r="Q77"/>
  <c r="N76"/>
  <c r="P76"/>
  <c r="O76"/>
  <c r="N75"/>
  <c r="P75"/>
  <c r="O75"/>
  <c r="N74"/>
  <c r="Q74"/>
  <c r="O74"/>
  <c r="N73"/>
  <c r="P73"/>
  <c r="O73"/>
  <c r="N72"/>
  <c r="P72"/>
  <c r="O72"/>
  <c r="N69"/>
  <c r="P69"/>
  <c r="O69"/>
  <c r="Q69"/>
  <c r="N68"/>
  <c r="O68"/>
  <c r="Q68"/>
  <c r="O66"/>
  <c r="Q66"/>
  <c r="N66"/>
  <c r="O65"/>
  <c r="Q65"/>
  <c r="N65"/>
  <c r="P65"/>
  <c r="O64"/>
  <c r="Q64"/>
  <c r="N64"/>
  <c r="O63"/>
  <c r="Q63"/>
  <c r="N63"/>
  <c r="P63"/>
  <c r="O62"/>
  <c r="P62"/>
  <c r="N62"/>
  <c r="O61"/>
  <c r="Q61"/>
  <c r="N61"/>
  <c r="P61"/>
  <c r="O60"/>
  <c r="Q60"/>
  <c r="N60"/>
  <c r="O56"/>
  <c r="N56"/>
  <c r="P56"/>
  <c r="O55"/>
  <c r="P55"/>
  <c r="N55"/>
  <c r="O54"/>
  <c r="Q54"/>
  <c r="N54"/>
  <c r="P54"/>
  <c r="N34"/>
  <c r="P34"/>
  <c r="N33"/>
  <c r="P33"/>
  <c r="N31"/>
  <c r="N30"/>
  <c r="P30"/>
  <c r="N29"/>
  <c r="N28"/>
  <c r="P28"/>
  <c r="N25"/>
  <c r="P25"/>
  <c r="N24"/>
  <c r="P24"/>
  <c r="N23"/>
  <c r="N22"/>
  <c r="P22"/>
  <c r="K13" i="3"/>
  <c r="G13"/>
  <c r="N12"/>
  <c r="P12"/>
  <c r="O12"/>
  <c r="N11"/>
  <c r="P11"/>
  <c r="O11"/>
  <c r="R31" i="1"/>
  <c r="O31"/>
  <c r="Q31"/>
  <c r="R30"/>
  <c r="O30"/>
  <c r="Q30"/>
  <c r="R29"/>
  <c r="O29"/>
  <c r="Q29"/>
  <c r="R28"/>
  <c r="O28"/>
  <c r="O43"/>
  <c r="O34"/>
  <c r="O33"/>
  <c r="O25"/>
  <c r="Q25"/>
  <c r="O24"/>
  <c r="O23"/>
  <c r="Q23"/>
  <c r="O22"/>
  <c r="R41"/>
  <c r="R40"/>
  <c r="L38"/>
  <c r="K38"/>
  <c r="G38"/>
  <c r="F38"/>
  <c r="N44"/>
  <c r="R55" i="3"/>
  <c r="S65" i="1"/>
  <c r="S64"/>
  <c r="S63"/>
  <c r="S62"/>
  <c r="S61"/>
  <c r="S60"/>
  <c r="S54"/>
  <c r="N58"/>
  <c r="P58"/>
  <c r="O58"/>
  <c r="P44"/>
  <c r="R66"/>
  <c r="R77"/>
  <c r="R76"/>
  <c r="R75"/>
  <c r="R74"/>
  <c r="R73"/>
  <c r="R69"/>
  <c r="R68"/>
  <c r="R65"/>
  <c r="R64"/>
  <c r="R63"/>
  <c r="R62"/>
  <c r="R61"/>
  <c r="R60"/>
  <c r="R58"/>
  <c r="R56"/>
  <c r="R55"/>
  <c r="R54"/>
  <c r="R33"/>
  <c r="R25"/>
  <c r="R24"/>
  <c r="R23"/>
  <c r="R22"/>
  <c r="P23"/>
  <c r="J20"/>
  <c r="J12"/>
  <c r="G70"/>
  <c r="G17"/>
  <c r="D33" i="3"/>
  <c r="M33"/>
  <c r="F70" i="1"/>
  <c r="Q75"/>
  <c r="S53"/>
  <c r="N53"/>
  <c r="R32"/>
  <c r="Q22"/>
  <c r="J17"/>
  <c r="N13"/>
  <c r="N71"/>
  <c r="R57"/>
  <c r="I38"/>
  <c r="Q55"/>
  <c r="Q40"/>
  <c r="M45"/>
  <c r="Q58"/>
  <c r="N26"/>
  <c r="R71"/>
  <c r="L20"/>
  <c r="L12"/>
  <c r="L11"/>
  <c r="P74"/>
  <c r="H78"/>
  <c r="I67" i="3"/>
  <c r="O56"/>
  <c r="Q56"/>
  <c r="G40"/>
  <c r="G42"/>
  <c r="N28"/>
  <c r="P31" i="1"/>
  <c r="G16" i="3"/>
  <c r="S16"/>
  <c r="D40"/>
  <c r="O17"/>
  <c r="O50"/>
  <c r="D49"/>
  <c r="Q35"/>
  <c r="R68"/>
  <c r="F49"/>
  <c r="F48"/>
  <c r="O64"/>
  <c r="N22"/>
  <c r="P69"/>
  <c r="Q20"/>
  <c r="P27"/>
  <c r="K49"/>
  <c r="K10"/>
  <c r="H67"/>
  <c r="H14"/>
  <c r="F33"/>
  <c r="P74"/>
  <c r="P19"/>
  <c r="I13"/>
  <c r="R64"/>
  <c r="P35"/>
  <c r="N34"/>
  <c r="Q34"/>
  <c r="O33"/>
  <c r="E13"/>
  <c r="R13"/>
  <c r="E33"/>
  <c r="R33"/>
  <c r="P36"/>
  <c r="Q55"/>
  <c r="Q72"/>
  <c r="P72"/>
  <c r="Q59"/>
  <c r="P20"/>
  <c r="P52"/>
  <c r="P59"/>
  <c r="Q19"/>
  <c r="P51"/>
  <c r="P60"/>
  <c r="P55"/>
  <c r="P53"/>
  <c r="P58"/>
  <c r="F40"/>
  <c r="K16"/>
  <c r="K9"/>
  <c r="J16"/>
  <c r="J9"/>
  <c r="J8"/>
  <c r="L16"/>
  <c r="L9"/>
  <c r="Q27"/>
  <c r="P25"/>
  <c r="F16"/>
  <c r="F9"/>
  <c r="F8"/>
  <c r="K40"/>
  <c r="K42"/>
  <c r="E16"/>
  <c r="E9"/>
  <c r="I14"/>
  <c r="P73"/>
  <c r="M49"/>
  <c r="M10"/>
  <c r="S50"/>
  <c r="R50"/>
  <c r="D10"/>
  <c r="I48"/>
  <c r="P60" i="1"/>
  <c r="G45"/>
  <c r="G47"/>
  <c r="P64"/>
  <c r="Q62"/>
  <c r="G52"/>
  <c r="Q76"/>
  <c r="E17"/>
  <c r="R67"/>
  <c r="P68"/>
  <c r="P66"/>
  <c r="Q56"/>
  <c r="Q28"/>
  <c r="R26"/>
  <c r="P29"/>
  <c r="O21"/>
  <c r="O45"/>
  <c r="P34" i="3"/>
  <c r="G13" i="1"/>
  <c r="P24" i="3"/>
  <c r="D67"/>
  <c r="D14"/>
  <c r="I75"/>
  <c r="S56"/>
  <c r="K8"/>
  <c r="D48"/>
  <c r="E14"/>
  <c r="R14"/>
  <c r="O67"/>
  <c r="R67"/>
  <c r="E75"/>
  <c r="M14"/>
  <c r="O14"/>
  <c r="M75"/>
  <c r="D78" i="1"/>
  <c r="R70"/>
  <c r="N70"/>
  <c r="D17"/>
  <c r="R17"/>
  <c r="D51"/>
  <c r="J78"/>
  <c r="J51"/>
  <c r="Q57"/>
  <c r="O13"/>
  <c r="Q13"/>
  <c r="P26"/>
  <c r="Q26"/>
  <c r="E48" i="3"/>
  <c r="R48"/>
  <c r="E10"/>
  <c r="R49"/>
  <c r="R10"/>
  <c r="L14"/>
  <c r="L75"/>
  <c r="F7"/>
  <c r="F78" i="1"/>
  <c r="Q32"/>
  <c r="Q67"/>
  <c r="N49" i="3"/>
  <c r="N48"/>
  <c r="L78" i="1"/>
  <c r="L51"/>
  <c r="Q28" i="3"/>
  <c r="P28"/>
  <c r="H10"/>
  <c r="H75"/>
  <c r="H48"/>
  <c r="L10"/>
  <c r="L48"/>
  <c r="P64"/>
  <c r="Q64"/>
  <c r="K75"/>
  <c r="K14"/>
  <c r="K48"/>
  <c r="S13" i="1"/>
  <c r="K7" i="3"/>
  <c r="O10"/>
  <c r="P71" i="1"/>
  <c r="K51"/>
  <c r="P54" i="3"/>
  <c r="R9"/>
  <c r="E8"/>
  <c r="K78" i="1"/>
  <c r="K17"/>
  <c r="F51"/>
  <c r="F13"/>
  <c r="S52"/>
  <c r="S49" i="3"/>
  <c r="G10"/>
  <c r="G48"/>
  <c r="S48"/>
  <c r="F75"/>
  <c r="S67"/>
  <c r="S75"/>
  <c r="F14"/>
  <c r="S14"/>
  <c r="J75"/>
  <c r="J14"/>
  <c r="P21" i="1"/>
  <c r="N20"/>
  <c r="N12"/>
  <c r="J7" i="3"/>
  <c r="S59" i="1"/>
  <c r="M16" i="3"/>
  <c r="M9"/>
  <c r="D75"/>
  <c r="Q26"/>
  <c r="M48"/>
  <c r="Q21" i="1"/>
  <c r="G78"/>
  <c r="R16" i="3"/>
  <c r="E20" i="1"/>
  <c r="P41"/>
  <c r="E52"/>
  <c r="F10" i="3"/>
  <c r="J40"/>
  <c r="N17"/>
  <c r="N9"/>
  <c r="I16"/>
  <c r="I9"/>
  <c r="I8"/>
  <c r="I7"/>
  <c r="H16"/>
  <c r="H9"/>
  <c r="P63"/>
  <c r="N33"/>
  <c r="Q21"/>
  <c r="L33"/>
  <c r="Q50"/>
  <c r="G9"/>
  <c r="H45" i="1"/>
  <c r="D20"/>
  <c r="D12"/>
  <c r="N59"/>
  <c r="P59"/>
  <c r="G12"/>
  <c r="F17"/>
  <c r="S17"/>
  <c r="S70"/>
  <c r="E16"/>
  <c r="M70"/>
  <c r="M78"/>
  <c r="I17"/>
  <c r="R59"/>
  <c r="D16"/>
  <c r="K20"/>
  <c r="K12"/>
  <c r="K11"/>
  <c r="K10"/>
  <c r="E38"/>
  <c r="R38"/>
  <c r="H16"/>
  <c r="H11"/>
  <c r="J16"/>
  <c r="J11"/>
  <c r="R28" i="3"/>
  <c r="H13"/>
  <c r="L13"/>
  <c r="N13"/>
  <c r="P13"/>
  <c r="O54"/>
  <c r="Q54"/>
  <c r="O68"/>
  <c r="Q68"/>
  <c r="O22"/>
  <c r="P22"/>
  <c r="Q71"/>
  <c r="Q70"/>
  <c r="N39" i="1"/>
  <c r="Q24"/>
  <c r="Q73"/>
  <c r="O53"/>
  <c r="O20"/>
  <c r="N67" i="3"/>
  <c r="R54"/>
  <c r="G75"/>
  <c r="P50"/>
  <c r="G51" i="1"/>
  <c r="S51"/>
  <c r="J48" i="3"/>
  <c r="P66"/>
  <c r="O38" i="1"/>
  <c r="P62" i="3"/>
  <c r="D45" i="1"/>
  <c r="P20"/>
  <c r="P12"/>
  <c r="Q67" i="3"/>
  <c r="Q59" i="1"/>
  <c r="O49" i="3"/>
  <c r="N10"/>
  <c r="P10"/>
  <c r="P68"/>
  <c r="L8"/>
  <c r="G8"/>
  <c r="S9"/>
  <c r="P53" i="1"/>
  <c r="O52"/>
  <c r="Q53"/>
  <c r="O12"/>
  <c r="Q20"/>
  <c r="N38"/>
  <c r="P38"/>
  <c r="P39"/>
  <c r="P16"/>
  <c r="Q39"/>
  <c r="N16"/>
  <c r="Q16"/>
  <c r="E12"/>
  <c r="R20"/>
  <c r="P49" i="3"/>
  <c r="D11" i="1"/>
  <c r="H8" i="3"/>
  <c r="H7"/>
  <c r="N11" i="1"/>
  <c r="S10" i="3"/>
  <c r="N52" i="1"/>
  <c r="R75" i="3"/>
  <c r="S12" i="1"/>
  <c r="G11"/>
  <c r="P33" i="3"/>
  <c r="Q33"/>
  <c r="E51" i="1"/>
  <c r="R51"/>
  <c r="E78"/>
  <c r="E13"/>
  <c r="R13"/>
  <c r="R52"/>
  <c r="N75" i="3"/>
  <c r="P67"/>
  <c r="P75"/>
  <c r="O40"/>
  <c r="O16"/>
  <c r="Q16"/>
  <c r="Q22"/>
  <c r="N40"/>
  <c r="Q17"/>
  <c r="P17"/>
  <c r="P40"/>
  <c r="N16"/>
  <c r="M8"/>
  <c r="O9"/>
  <c r="Q9"/>
  <c r="E7"/>
  <c r="R8"/>
  <c r="N14"/>
  <c r="P14"/>
  <c r="Q38" i="1"/>
  <c r="O70"/>
  <c r="P70"/>
  <c r="R16"/>
  <c r="N45"/>
  <c r="Q13" i="3"/>
  <c r="M51" i="1"/>
  <c r="M10"/>
  <c r="P78"/>
  <c r="N51"/>
  <c r="P52"/>
  <c r="P51"/>
  <c r="S8" i="3"/>
  <c r="G7"/>
  <c r="O48"/>
  <c r="Q49"/>
  <c r="Q10"/>
  <c r="Q12" i="1"/>
  <c r="O11"/>
  <c r="Q11"/>
  <c r="O75" i="3"/>
  <c r="N78" i="1"/>
  <c r="P16" i="3"/>
  <c r="Q14"/>
  <c r="Q70" i="1"/>
  <c r="O78"/>
  <c r="O8" i="3"/>
  <c r="M7"/>
  <c r="G10" i="1"/>
  <c r="S11"/>
  <c r="R12"/>
  <c r="E11"/>
  <c r="O51"/>
  <c r="Q51"/>
  <c r="Q52"/>
  <c r="N8" i="3"/>
  <c r="L7"/>
  <c r="P9"/>
  <c r="P45" i="1"/>
  <c r="O10"/>
  <c r="Q48" i="3"/>
  <c r="P48"/>
  <c r="N7"/>
  <c r="P8"/>
  <c r="Q8"/>
  <c r="O7"/>
  <c r="E10" i="1"/>
  <c r="R11"/>
  <c r="P11"/>
  <c r="Q75" i="3"/>
</calcChain>
</file>

<file path=xl/sharedStrings.xml><?xml version="1.0" encoding="utf-8"?>
<sst xmlns="http://schemas.openxmlformats.org/spreadsheetml/2006/main" count="271" uniqueCount="187">
  <si>
    <t>TEKOVNO OPERATIVEN BILANS:</t>
  </si>
  <si>
    <t xml:space="preserve">VKUPNI TEKOVNO OPERATIVNI PRIHODI 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</si>
  <si>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</si>
  <si>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</si>
  <si>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</si>
  <si>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</si>
  <si>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</si>
  <si>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</si>
  <si>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713</t>
  </si>
  <si>
    <t xml:space="preserve"> Danoci na imot</t>
  </si>
  <si>
    <t>717</t>
  </si>
  <si>
    <t xml:space="preserve"> Danoci na specifi~ni uslugi;</t>
  </si>
  <si>
    <t>718</t>
  </si>
  <si>
    <t xml:space="preserve"> Taksi za koristewe ili dozvoli za vr{ewe na dejnost;</t>
  </si>
  <si>
    <t xml:space="preserve"> NEDANO^NI PRIHODI</t>
  </si>
  <si>
    <t>721</t>
  </si>
  <si>
    <t xml:space="preserve"> Pretpriema~ki prihod i prihod od imot;</t>
  </si>
  <si>
    <t>722</t>
  </si>
  <si>
    <t>723</t>
  </si>
  <si>
    <t>724</t>
  </si>
  <si>
    <t xml:space="preserve"> Drugi Vladini uslugi</t>
  </si>
  <si>
    <t>725</t>
  </si>
  <si>
    <t xml:space="preserve"> Drugi nedano~ni prihodi</t>
  </si>
  <si>
    <t xml:space="preserve"> TRANSFERI I DONACII</t>
  </si>
  <si>
    <t>741</t>
  </si>
  <si>
    <t xml:space="preserve"> Transferi od drugi nivoa na vlast</t>
  </si>
  <si>
    <t>742</t>
  </si>
  <si>
    <t xml:space="preserve"> Donacii od stranstvo</t>
  </si>
  <si>
    <t xml:space="preserve"> KAPITALNI PRIHODI</t>
  </si>
  <si>
    <t>731</t>
  </si>
  <si>
    <t xml:space="preserve"> Proda`ba na kapitalni sredstva</t>
  </si>
  <si>
    <t>733</t>
  </si>
  <si>
    <t xml:space="preserve"> Proda`ba na zemji{te i nematerijalni vlo`uvawa</t>
  </si>
  <si>
    <t>743</t>
  </si>
  <si>
    <t xml:space="preserve"> Kapitalni donacii</t>
  </si>
  <si>
    <t xml:space="preserve">VKUPNI TEKOVNO OPERATIVNI RASHODI: </t>
  </si>
  <si>
    <t>PLATI, NAEMNINI I NADOMESTOCI ZA VRABOTENITE</t>
  </si>
  <si>
    <t>Osnovni plati i nadomestoci</t>
  </si>
  <si>
    <t>Pridonesi za socijalno osiguruvawe od rabotodava~ite</t>
  </si>
  <si>
    <t>REZERVI I NEDEFINIRANI RASHODI</t>
  </si>
  <si>
    <t xml:space="preserve">Tekovni rezervi (raznovidni rashodi) </t>
  </si>
  <si>
    <t>STOKI I USLUGI</t>
  </si>
  <si>
    <t>Patni i dnevni rashodi</t>
  </si>
  <si>
    <t>Komunalni uslugi,greewe, komunikacija i transport</t>
  </si>
  <si>
    <t>Popravki i tekovno odr`uvawe</t>
  </si>
  <si>
    <t>Dogovorni uslugi</t>
  </si>
  <si>
    <t>Drugi tekovni rashodi</t>
  </si>
  <si>
    <t>SUBVENCII I TRANSFERI</t>
  </si>
  <si>
    <t>Transferi do nevladini organizacii</t>
  </si>
  <si>
    <t>Razni transferi</t>
  </si>
  <si>
    <t>KAPITALNI RASHODI</t>
  </si>
  <si>
    <t>Grade`ni objekti</t>
  </si>
  <si>
    <t>Drugi grade`ni objekti</t>
  </si>
  <si>
    <t xml:space="preserve">Kupuvawe na mebel, oprema, vozila i ma{ini  </t>
  </si>
  <si>
    <t xml:space="preserve">VKUPNI KAPITALNI  RASHODI: </t>
  </si>
  <si>
    <t xml:space="preserve">                       VKUPNI KAPITALNI PRIHODI:</t>
  </si>
  <si>
    <t xml:space="preserve">                       VKUPNI TEKOVNO OPERATIVNI PRIHODI:</t>
  </si>
  <si>
    <t xml:space="preserve">Plan   </t>
  </si>
  <si>
    <t xml:space="preserve">Realizirano     </t>
  </si>
  <si>
    <t xml:space="preserve">Plan    </t>
  </si>
  <si>
    <t xml:space="preserve">Realizirano    </t>
  </si>
  <si>
    <t xml:space="preserve">Realizirano   </t>
  </si>
  <si>
    <t xml:space="preserve">VKUPNI TEKOVNO OPERATIVNI RASHODI </t>
  </si>
  <si>
    <t>%</t>
  </si>
  <si>
    <t xml:space="preserve"> </t>
  </si>
  <si>
    <t>Nadomestoci</t>
  </si>
  <si>
    <t>Priv.vrabotu</t>
  </si>
  <si>
    <t xml:space="preserve">Kupuvawe na oprema </t>
  </si>
  <si>
    <t xml:space="preserve">                                                          (ден,месец,година)</t>
  </si>
  <si>
    <t xml:space="preserve">                                                                                       (ден, месец, година)</t>
  </si>
  <si>
    <t>Obrazec  K1</t>
  </si>
  <si>
    <t>Општина  DEBAR</t>
  </si>
  <si>
    <t>Купување на возила</t>
  </si>
  <si>
    <t>Вложувања и нефинансиски средства</t>
  </si>
  <si>
    <t>Formulari   K1</t>
  </si>
  <si>
    <t xml:space="preserve">Mbetja per tu realizua </t>
  </si>
  <si>
    <t>Plan</t>
  </si>
  <si>
    <t>Realizim</t>
  </si>
  <si>
    <t xml:space="preserve">Gjithsej te  hyrat rrjedhese  operative </t>
  </si>
  <si>
    <t xml:space="preserve">Gjithsej shpenzimet  rrjedhese  operative </t>
  </si>
  <si>
    <t>Gjithsej te  hyrat kapitale</t>
  </si>
  <si>
    <t xml:space="preserve">Gjithsej shpenzimet  kapitale </t>
  </si>
  <si>
    <t>Te hyrat tatimore</t>
  </si>
  <si>
    <t xml:space="preserve">Tatim nga fitimi ,dhe fitimi kapital </t>
  </si>
  <si>
    <t>Tatime ne pasuri</t>
  </si>
  <si>
    <t>Tatime (taksa ) per sherbime specifike</t>
  </si>
  <si>
    <t xml:space="preserve">Taksa per shfritezimin ose leje per  veprimtari </t>
  </si>
  <si>
    <t xml:space="preserve">Te hyra jo tatimore </t>
  </si>
  <si>
    <t>Taksa dhe kompenzime</t>
  </si>
  <si>
    <t>Taksa administrative dhe kompenzime</t>
  </si>
  <si>
    <t>Sherbime tjera qeveritare</t>
  </si>
  <si>
    <t xml:space="preserve">Te hyra tjera jotatimore </t>
  </si>
  <si>
    <t xml:space="preserve">Transfere dhe donacione </t>
  </si>
  <si>
    <t xml:space="preserve">Transfe nga nivele tjera qeveritar </t>
  </si>
  <si>
    <t xml:space="preserve">Donacione te jashtme </t>
  </si>
  <si>
    <t>Te hyra kapitale</t>
  </si>
  <si>
    <t xml:space="preserve">Shitja e mjeteve kapitale </t>
  </si>
  <si>
    <t xml:space="preserve">Shitja e  tokes dhe inves jo materiale </t>
  </si>
  <si>
    <t xml:space="preserve">Transfe kapitaler </t>
  </si>
  <si>
    <t xml:space="preserve">Rroga ,kompenzime </t>
  </si>
  <si>
    <t xml:space="preserve">Rrogat themelore </t>
  </si>
  <si>
    <t xml:space="preserve">Kontribute per sigurime  sociale </t>
  </si>
  <si>
    <t>Kompenzime</t>
  </si>
  <si>
    <t xml:space="preserve">Rezervat dhe shpenzimet e padefinuara </t>
  </si>
  <si>
    <t>Rezervat vijuese  (shpenzime te ndrishme  1 %)</t>
  </si>
  <si>
    <t>Mallra dhe sherbime</t>
  </si>
  <si>
    <t>Shpenzime rrugore dhe ditore (meditje)</t>
  </si>
  <si>
    <t xml:space="preserve">Sherbime komunale nxemje komunikacion transport </t>
  </si>
  <si>
    <t xml:space="preserve">Inventari I imet vegla dhe materiale tjera </t>
  </si>
  <si>
    <t>Riparimi dhe mirmbajtje rrjedhse</t>
  </si>
  <si>
    <t xml:space="preserve">Sherbimete kontraktuara </t>
  </si>
  <si>
    <t>Shpenzime tjera rrjedhse</t>
  </si>
  <si>
    <t>Punesime te perakohshme</t>
  </si>
  <si>
    <t>Subvencione dhe transfere</t>
  </si>
  <si>
    <t xml:space="preserve">Transfere ornizatave jo qeveritare </t>
  </si>
  <si>
    <t xml:space="preserve">Transfere te ndryshme </t>
  </si>
  <si>
    <t>Shpenzime kapitale</t>
  </si>
  <si>
    <t>Blerje e paisjeve dhe maqinerive</t>
  </si>
  <si>
    <t xml:space="preserve">Ndrtimi I objekteve </t>
  </si>
  <si>
    <t xml:space="preserve">Objekte tjera ndrtimore </t>
  </si>
  <si>
    <t xml:space="preserve">Blerje  te  mobileris .inventarit maqinqinave </t>
  </si>
  <si>
    <t xml:space="preserve">Mjete  tjera te padefinuara </t>
  </si>
  <si>
    <t xml:space="preserve">Blerja e automjeteve </t>
  </si>
  <si>
    <t>Bilanci  rrjedhes  operativ</t>
  </si>
  <si>
    <t xml:space="preserve">Billanci kapital </t>
  </si>
  <si>
    <t>bilanci i te  hyrave</t>
  </si>
  <si>
    <t>bilanci i shpenzimeve</t>
  </si>
  <si>
    <t>% BUX</t>
  </si>
  <si>
    <t xml:space="preserve">  %   </t>
  </si>
  <si>
    <t>Lice za kontakt</t>
  </si>
  <si>
    <t>Овластено лице (печат и потпис):</t>
  </si>
  <si>
    <t>Ime i prezime i tel.broj                                                           ]azim    ]ormemeti  046-831-196 mob 071332960</t>
  </si>
  <si>
    <t>VKUPNO</t>
  </si>
  <si>
    <t xml:space="preserve">% </t>
  </si>
  <si>
    <t>Ostanato za realizacija do kraj na 2016 godina</t>
  </si>
  <si>
    <t>Realiz</t>
  </si>
  <si>
    <t>don</t>
  </si>
  <si>
    <t>bux</t>
  </si>
  <si>
    <t>kos</t>
  </si>
  <si>
    <t>tot</t>
  </si>
  <si>
    <t xml:space="preserve">Realiz    </t>
  </si>
  <si>
    <t>SE</t>
  </si>
  <si>
    <t>Ostanato za realizacija do kraj na  godina</t>
  </si>
  <si>
    <t>Transferi od drugi nivoa na vlast</t>
  </si>
  <si>
    <t xml:space="preserve">Te hyra nga prona </t>
  </si>
  <si>
    <t xml:space="preserve">TOTAL TE HYRAT  KAPITALE </t>
  </si>
  <si>
    <t>Transfe nga nivele tjera qeveritar</t>
  </si>
  <si>
    <t>gjithsej</t>
  </si>
  <si>
    <t xml:space="preserve">Ovlasteno lice (pe~at i potpis): </t>
  </si>
  <si>
    <t xml:space="preserve"> Глоби, судски и административни такси</t>
  </si>
  <si>
    <t xml:space="preserve"> Тaksi i nadomestoci</t>
  </si>
  <si>
    <t>Материјали и ситен инвентар</t>
  </si>
  <si>
    <t>doT</t>
  </si>
  <si>
    <t xml:space="preserve">Krediti za 201 godina </t>
  </si>
  <si>
    <t xml:space="preserve">  mob   071332960</t>
  </si>
  <si>
    <t xml:space="preserve">Ime i prezime i tel.broj                                                           ]azim    ]ormemeti   tel  046-831-196  </t>
  </si>
  <si>
    <t xml:space="preserve">Buxet za  2022godina </t>
  </si>
  <si>
    <t xml:space="preserve">Namenska dotacija za2022 godina </t>
  </si>
  <si>
    <t>Samofinansira~ki aktivnosti za2022godina</t>
  </si>
  <si>
    <t>Donacii za 2022godina</t>
  </si>
  <si>
    <t xml:space="preserve">Koslidiran  Buxet za  2022godina </t>
  </si>
  <si>
    <t>TEPRICA E TË HYRAVE (SALDO 31,03,2022</t>
  </si>
  <si>
    <t>hyrat  2022</t>
  </si>
  <si>
    <t>Buxheti  themelor   viti  2022</t>
  </si>
  <si>
    <t>Dotacionet  e qellimta     viti  2022</t>
  </si>
  <si>
    <t>Aktivitete vetfinasuese  viti  2022</t>
  </si>
  <si>
    <t>Donacine   viti  2022</t>
  </si>
  <si>
    <t>Krediti  viti  2022</t>
  </si>
  <si>
    <t>Gjithsej   viti  2022</t>
  </si>
  <si>
    <t>deri  ne fund te  viti  2022</t>
  </si>
  <si>
    <t>mjete finasiar shfritezuara nga  S* 2021</t>
  </si>
  <si>
    <t>koristeni finansiski sredstva od  s*2021</t>
  </si>
  <si>
    <t>prihodi  od 2022godina</t>
  </si>
  <si>
    <t xml:space="preserve">Izve{taen period : od_01,01,2022 Godina do 30,06,2022godina                        </t>
  </si>
  <si>
    <t>Datum na podnesuvawe na izve{tajot:14,07,2022  godina,</t>
  </si>
  <si>
    <t>Zbirni prihodi i rashodi -  Kvartal K-2</t>
  </si>
  <si>
    <t>SAL 30,06,2022</t>
  </si>
  <si>
    <t>gjithsej kuartali 2 2022</t>
  </si>
  <si>
    <t>Raporti  kuartali   K2 per  realizimin e Buxhetit  Komuna  DIBER  per vitin 2022</t>
  </si>
  <si>
    <t xml:space="preserve">Periudha raportuese :prej  od_01,01,2022deri me 30.06,2022                </t>
  </si>
  <si>
    <t>Data e perpilimit te raportit  14, :07,2022</t>
  </si>
  <si>
    <t>Me|unarodni razvojni agencii</t>
  </si>
  <si>
    <t>ZADOL@UVAWE VO STRANSTVO</t>
  </si>
  <si>
    <t>Huazim  I jashtem</t>
  </si>
  <si>
    <t xml:space="preserve">Agencinet zhvilimore ndrkombetare </t>
  </si>
  <si>
    <t xml:space="preserve">Kvartalen izve{taj za izvr{uvaweto na buxetot za op{tina DEBAR za izve{tajniot period (kumulativno) za kvartal K1  od 01,01,2021_  godina do 30,06,2021godina </t>
  </si>
  <si>
    <t>Gjithsej shp.K2    2022</t>
  </si>
</sst>
</file>

<file path=xl/styles.xml><?xml version="1.0" encoding="utf-8"?>
<styleSheet xmlns="http://schemas.openxmlformats.org/spreadsheetml/2006/main">
  <numFmts count="3">
    <numFmt numFmtId="188" formatCode="00"/>
    <numFmt numFmtId="189" formatCode="000"/>
    <numFmt numFmtId="198" formatCode="#,##0&quot;   &quot;"/>
  </numFmts>
  <fonts count="71">
    <font>
      <sz val="10"/>
      <name val="MAC C Times"/>
      <charset val="204"/>
    </font>
    <font>
      <sz val="10"/>
      <name val="Arial"/>
      <family val="2"/>
      <charset val="204"/>
    </font>
    <font>
      <sz val="9"/>
      <color indexed="8"/>
      <name val="MAC C Swiss"/>
      <family val="2"/>
    </font>
    <font>
      <sz val="8"/>
      <color indexed="8"/>
      <name val="MAC C Swiss"/>
      <family val="2"/>
    </font>
    <font>
      <u/>
      <sz val="10"/>
      <color indexed="12"/>
      <name val="MAC C Times"/>
      <family val="1"/>
    </font>
    <font>
      <b/>
      <sz val="8"/>
      <name val="MAC C Swiss"/>
      <family val="2"/>
    </font>
    <font>
      <sz val="8"/>
      <name val="MAC C Times"/>
      <family val="1"/>
    </font>
    <font>
      <sz val="8"/>
      <color indexed="8"/>
      <name val="Arial"/>
      <family val="2"/>
      <charset val="204"/>
    </font>
    <font>
      <b/>
      <sz val="8"/>
      <color indexed="8"/>
      <name val="MAC C Swiss"/>
      <family val="2"/>
    </font>
    <font>
      <b/>
      <u/>
      <sz val="8"/>
      <name val="MAC C Swiss"/>
      <family val="2"/>
    </font>
    <font>
      <b/>
      <u val="double"/>
      <sz val="8"/>
      <name val="MAC C Swiss"/>
      <family val="2"/>
    </font>
    <font>
      <b/>
      <i/>
      <sz val="8"/>
      <color indexed="8"/>
      <name val="MAC C Swiss"/>
      <family val="2"/>
    </font>
    <font>
      <b/>
      <i/>
      <u/>
      <sz val="8"/>
      <color indexed="8"/>
      <name val="MAC C Swiss"/>
      <family val="2"/>
    </font>
    <font>
      <i/>
      <sz val="8"/>
      <color indexed="8"/>
      <name val="Arial"/>
      <family val="2"/>
    </font>
    <font>
      <i/>
      <sz val="8"/>
      <name val="MAC C Times"/>
      <family val="1"/>
    </font>
    <font>
      <i/>
      <sz val="8"/>
      <color indexed="8"/>
      <name val="MAC C Swiss"/>
      <family val="2"/>
    </font>
    <font>
      <i/>
      <sz val="8"/>
      <name val="MAC C Times"/>
      <family val="1"/>
    </font>
    <font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MAC C Times"/>
      <family val="1"/>
    </font>
    <font>
      <b/>
      <u/>
      <sz val="8"/>
      <color indexed="8"/>
      <name val="MAC C Swiss"/>
      <family val="2"/>
    </font>
    <font>
      <b/>
      <sz val="14"/>
      <name val="MAC C Swiss"/>
      <family val="2"/>
      <charset val="204"/>
    </font>
    <font>
      <b/>
      <sz val="11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name val="MAC C Swiss"/>
      <family val="2"/>
    </font>
    <font>
      <b/>
      <sz val="8"/>
      <name val="MAC C Times"/>
      <family val="1"/>
      <charset val="204"/>
    </font>
    <font>
      <sz val="8"/>
      <name val="MAC C Times"/>
      <family val="1"/>
      <charset val="204"/>
    </font>
    <font>
      <sz val="10"/>
      <color indexed="8"/>
      <name val="MAC C Times"/>
      <family val="1"/>
    </font>
    <font>
      <b/>
      <sz val="10"/>
      <color indexed="8"/>
      <name val="MAC C Swiss"/>
      <family val="2"/>
    </font>
    <font>
      <b/>
      <u/>
      <sz val="12"/>
      <color indexed="8"/>
      <name val="MAC C Swiss"/>
      <family val="2"/>
      <charset val="204"/>
    </font>
    <font>
      <sz val="10"/>
      <name val="MAC C Times"/>
      <family val="1"/>
    </font>
    <font>
      <b/>
      <sz val="12"/>
      <name val="Albanian"/>
    </font>
    <font>
      <sz val="8"/>
      <name val="Albanian"/>
    </font>
    <font>
      <b/>
      <sz val="11"/>
      <name val="Albanian"/>
    </font>
    <font>
      <b/>
      <sz val="8"/>
      <name val="Albanian"/>
    </font>
    <font>
      <b/>
      <sz val="14"/>
      <name val="Albanian"/>
    </font>
    <font>
      <sz val="10"/>
      <name val="Albanian"/>
    </font>
    <font>
      <b/>
      <sz val="14"/>
      <color indexed="8"/>
      <name val="Albanian"/>
    </font>
    <font>
      <b/>
      <sz val="10"/>
      <name val="Garamond"/>
      <family val="1"/>
    </font>
    <font>
      <sz val="8"/>
      <color indexed="8"/>
      <name val="Albanian"/>
    </font>
    <font>
      <b/>
      <u/>
      <sz val="8"/>
      <name val="Albanian"/>
    </font>
    <font>
      <b/>
      <u val="double"/>
      <sz val="8"/>
      <name val="Albanian"/>
    </font>
    <font>
      <sz val="10"/>
      <name val="Garamond"/>
      <family val="1"/>
    </font>
    <font>
      <b/>
      <u/>
      <sz val="12"/>
      <color indexed="8"/>
      <name val="Garamond"/>
      <family val="1"/>
      <charset val="204"/>
    </font>
    <font>
      <b/>
      <i/>
      <sz val="20"/>
      <name val="Garamond"/>
      <family val="1"/>
      <charset val="204"/>
    </font>
    <font>
      <sz val="9"/>
      <name val="MAC C Times"/>
      <family val="1"/>
    </font>
    <font>
      <b/>
      <sz val="9"/>
      <name val="MAC C Times"/>
      <family val="1"/>
    </font>
    <font>
      <sz val="11"/>
      <name val="MAC C Times"/>
      <family val="1"/>
    </font>
    <font>
      <b/>
      <sz val="8"/>
      <color indexed="8"/>
      <name val="Albanian"/>
    </font>
    <font>
      <u/>
      <sz val="9"/>
      <color indexed="8"/>
      <name val="MAC C Swiss"/>
      <family val="2"/>
    </font>
    <font>
      <sz val="9"/>
      <name val="Garamond"/>
      <family val="1"/>
    </font>
    <font>
      <sz val="9"/>
      <name val="Albanian"/>
    </font>
    <font>
      <b/>
      <sz val="8"/>
      <name val="Garamond"/>
      <family val="1"/>
    </font>
    <font>
      <b/>
      <sz val="9"/>
      <name val="Garamond"/>
      <family val="1"/>
    </font>
    <font>
      <sz val="8"/>
      <color indexed="8"/>
      <name val="Garamond"/>
      <family val="1"/>
      <charset val="204"/>
    </font>
    <font>
      <sz val="8"/>
      <name val="Garamond"/>
      <family val="1"/>
      <charset val="204"/>
    </font>
    <font>
      <b/>
      <sz val="8"/>
      <color indexed="8"/>
      <name val="Garamond"/>
      <family val="1"/>
      <charset val="204"/>
    </font>
    <font>
      <b/>
      <i/>
      <sz val="14"/>
      <name val="Garamond"/>
      <family val="1"/>
      <charset val="204"/>
    </font>
    <font>
      <sz val="12"/>
      <color indexed="8"/>
      <name val="Garamond"/>
      <family val="1"/>
      <charset val="204"/>
    </font>
    <font>
      <b/>
      <sz val="12"/>
      <name val="Garamond"/>
      <family val="1"/>
    </font>
    <font>
      <sz val="8"/>
      <name val="MAC C Swiss"/>
      <family val="2"/>
    </font>
    <font>
      <b/>
      <i/>
      <u/>
      <sz val="8"/>
      <name val="MAC C Swiss"/>
      <family val="2"/>
    </font>
    <font>
      <b/>
      <i/>
      <sz val="8"/>
      <name val="MAC C Swiss"/>
      <family val="2"/>
    </font>
    <font>
      <b/>
      <sz val="10"/>
      <name val="Albanian"/>
    </font>
    <font>
      <sz val="8"/>
      <color indexed="8"/>
      <name val="MAC C Swiss"/>
      <family val="2"/>
      <charset val="204"/>
    </font>
    <font>
      <sz val="10"/>
      <name val="MAC C Times"/>
      <family val="1"/>
      <charset val="204"/>
    </font>
    <font>
      <sz val="8"/>
      <color indexed="72"/>
      <name val="SansSerif"/>
    </font>
    <font>
      <sz val="8"/>
      <color indexed="8"/>
      <name val="Times New Roman"/>
      <family val="1"/>
      <charset val="204"/>
    </font>
    <font>
      <sz val="8"/>
      <color indexed="8"/>
      <name val="Times Sqip"/>
    </font>
    <font>
      <sz val="8"/>
      <color indexed="8"/>
      <name val=" 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2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6" fillId="0" borderId="0" xfId="0" applyFont="1"/>
    <xf numFmtId="188" fontId="7" fillId="0" borderId="2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horizontal="left" vertical="center"/>
    </xf>
    <xf numFmtId="188" fontId="7" fillId="0" borderId="4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3" fontId="3" fillId="0" borderId="6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/>
    </xf>
    <xf numFmtId="3" fontId="6" fillId="0" borderId="0" xfId="0" applyNumberFormat="1" applyFont="1"/>
    <xf numFmtId="0" fontId="10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88" fontId="7" fillId="0" borderId="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 wrapText="1"/>
    </xf>
    <xf numFmtId="188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8" fontId="13" fillId="2" borderId="11" xfId="0" applyNumberFormat="1" applyFont="1" applyFill="1" applyBorder="1" applyAlignment="1">
      <alignment horizontal="right" wrapText="1"/>
    </xf>
    <xf numFmtId="0" fontId="14" fillId="3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right"/>
    </xf>
    <xf numFmtId="3" fontId="14" fillId="3" borderId="6" xfId="0" applyNumberFormat="1" applyFont="1" applyFill="1" applyBorder="1" applyAlignment="1">
      <alignment horizontal="right"/>
    </xf>
    <xf numFmtId="0" fontId="14" fillId="3" borderId="0" xfId="0" applyFont="1" applyFill="1"/>
    <xf numFmtId="188" fontId="7" fillId="0" borderId="11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188" fontId="17" fillId="2" borderId="11" xfId="0" applyNumberFormat="1" applyFont="1" applyFill="1" applyBorder="1" applyAlignment="1">
      <alignment horizontal="right" wrapText="1"/>
    </xf>
    <xf numFmtId="0" fontId="14" fillId="0" borderId="0" xfId="0" applyFont="1"/>
    <xf numFmtId="188" fontId="18" fillId="2" borderId="11" xfId="0" applyNumberFormat="1" applyFont="1" applyFill="1" applyBorder="1" applyAlignment="1">
      <alignment horizontal="right" wrapText="1"/>
    </xf>
    <xf numFmtId="0" fontId="19" fillId="3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19" fillId="3" borderId="6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0" fontId="19" fillId="3" borderId="0" xfId="0" applyFont="1" applyFill="1"/>
    <xf numFmtId="3" fontId="6" fillId="0" borderId="0" xfId="0" applyNumberFormat="1" applyFont="1" applyBorder="1"/>
    <xf numFmtId="0" fontId="6" fillId="0" borderId="0" xfId="0" applyFont="1" applyBorder="1"/>
    <xf numFmtId="0" fontId="11" fillId="0" borderId="12" xfId="0" applyFont="1" applyFill="1" applyBorder="1" applyAlignment="1">
      <alignment horizontal="left" vertical="center"/>
    </xf>
    <xf numFmtId="188" fontId="7" fillId="2" borderId="11" xfId="0" applyNumberFormat="1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>
      <alignment horizontal="right"/>
    </xf>
    <xf numFmtId="0" fontId="6" fillId="3" borderId="0" xfId="0" applyFont="1" applyFill="1"/>
    <xf numFmtId="0" fontId="6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88" fontId="7" fillId="0" borderId="13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6" fillId="0" borderId="11" xfId="0" applyFont="1" applyBorder="1"/>
    <xf numFmtId="189" fontId="7" fillId="0" borderId="6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6" xfId="0" applyFont="1" applyBorder="1"/>
    <xf numFmtId="0" fontId="19" fillId="0" borderId="0" xfId="0" applyFont="1"/>
    <xf numFmtId="0" fontId="6" fillId="0" borderId="15" xfId="0" applyFont="1" applyBorder="1"/>
    <xf numFmtId="3" fontId="6" fillId="0" borderId="1" xfId="0" applyNumberFormat="1" applyFont="1" applyBorder="1"/>
    <xf numFmtId="0" fontId="6" fillId="0" borderId="16" xfId="0" applyFont="1" applyBorder="1"/>
    <xf numFmtId="189" fontId="7" fillId="0" borderId="17" xfId="0" applyNumberFormat="1" applyFont="1" applyFill="1" applyBorder="1" applyAlignment="1">
      <alignment horizontal="right" wrapText="1"/>
    </xf>
    <xf numFmtId="0" fontId="6" fillId="0" borderId="9" xfId="0" applyFont="1" applyFill="1" applyBorder="1"/>
    <xf numFmtId="189" fontId="7" fillId="0" borderId="9" xfId="0" applyNumberFormat="1" applyFont="1" applyFill="1" applyBorder="1" applyAlignment="1">
      <alignment horizontal="right" wrapText="1"/>
    </xf>
    <xf numFmtId="1" fontId="6" fillId="0" borderId="0" xfId="0" applyNumberFormat="1" applyFont="1"/>
    <xf numFmtId="0" fontId="14" fillId="0" borderId="0" xfId="0" applyFont="1" applyFill="1"/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" fillId="0" borderId="0" xfId="2" applyFont="1" applyBorder="1" applyAlignment="1">
      <alignment horizontal="left" wrapText="1"/>
    </xf>
    <xf numFmtId="0" fontId="21" fillId="0" borderId="0" xfId="2" applyFont="1" applyBorder="1" applyAlignment="1">
      <alignment wrapText="1"/>
    </xf>
    <xf numFmtId="0" fontId="22" fillId="0" borderId="0" xfId="2" applyFont="1" applyBorder="1" applyAlignment="1">
      <alignment wrapText="1"/>
    </xf>
    <xf numFmtId="0" fontId="23" fillId="0" borderId="0" xfId="2" applyFont="1" applyBorder="1" applyAlignment="1">
      <alignment wrapText="1"/>
    </xf>
    <xf numFmtId="0" fontId="24" fillId="0" borderId="0" xfId="2" applyFont="1" applyBorder="1" applyAlignment="1">
      <alignment horizontal="center" wrapText="1"/>
    </xf>
    <xf numFmtId="0" fontId="26" fillId="0" borderId="0" xfId="2" applyFont="1" applyBorder="1" applyAlignment="1" applyProtection="1">
      <alignment horizontal="left" wrapText="1"/>
    </xf>
    <xf numFmtId="0" fontId="27" fillId="0" borderId="0" xfId="2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8" fontId="28" fillId="0" borderId="0" xfId="0" applyNumberFormat="1" applyFont="1" applyFill="1" applyBorder="1" applyAlignment="1">
      <alignment wrapText="1"/>
    </xf>
    <xf numFmtId="188" fontId="30" fillId="0" borderId="0" xfId="0" applyNumberFormat="1" applyFont="1" applyFill="1" applyBorder="1" applyAlignment="1">
      <alignment horizontal="center" wrapText="1"/>
    </xf>
    <xf numFmtId="3" fontId="21" fillId="0" borderId="0" xfId="2" applyNumberFormat="1" applyFont="1" applyBorder="1" applyAlignment="1">
      <alignment wrapText="1"/>
    </xf>
    <xf numFmtId="3" fontId="12" fillId="0" borderId="12" xfId="0" applyNumberFormat="1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center" wrapText="1"/>
    </xf>
    <xf numFmtId="3" fontId="3" fillId="0" borderId="21" xfId="0" applyNumberFormat="1" applyFont="1" applyBorder="1" applyAlignment="1">
      <alignment horizontal="center" vertical="top" wrapText="1"/>
    </xf>
    <xf numFmtId="3" fontId="30" fillId="0" borderId="0" xfId="0" applyNumberFormat="1" applyFont="1" applyFill="1" applyBorder="1" applyAlignment="1">
      <alignment wrapText="1"/>
    </xf>
    <xf numFmtId="3" fontId="3" fillId="0" borderId="5" xfId="0" applyNumberFormat="1" applyFont="1" applyBorder="1" applyAlignment="1">
      <alignment horizontal="right" wrapText="1"/>
    </xf>
    <xf numFmtId="0" fontId="14" fillId="3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19" fillId="3" borderId="5" xfId="0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center" wrapText="1"/>
    </xf>
    <xf numFmtId="0" fontId="12" fillId="0" borderId="6" xfId="0" applyFont="1" applyFill="1" applyBorder="1" applyAlignment="1">
      <alignment horizontal="left" vertical="center"/>
    </xf>
    <xf numFmtId="3" fontId="15" fillId="3" borderId="6" xfId="0" applyNumberFormat="1" applyFont="1" applyFill="1" applyBorder="1" applyAlignment="1">
      <alignment horizontal="right" wrapText="1"/>
    </xf>
    <xf numFmtId="3" fontId="8" fillId="3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wrapText="1"/>
    </xf>
    <xf numFmtId="3" fontId="6" fillId="0" borderId="23" xfId="0" applyNumberFormat="1" applyFont="1" applyFill="1" applyBorder="1" applyAlignment="1">
      <alignment horizontal="right"/>
    </xf>
    <xf numFmtId="3" fontId="6" fillId="0" borderId="24" xfId="0" applyNumberFormat="1" applyFont="1" applyBorder="1"/>
    <xf numFmtId="0" fontId="11" fillId="0" borderId="6" xfId="0" applyFont="1" applyFill="1" applyBorder="1" applyAlignment="1">
      <alignment horizontal="left" vertical="center" wrapText="1"/>
    </xf>
    <xf numFmtId="1" fontId="6" fillId="0" borderId="6" xfId="0" applyNumberFormat="1" applyFont="1" applyBorder="1"/>
    <xf numFmtId="0" fontId="32" fillId="0" borderId="0" xfId="2" applyFont="1" applyBorder="1" applyAlignment="1">
      <alignment wrapText="1"/>
    </xf>
    <xf numFmtId="0" fontId="32" fillId="0" borderId="0" xfId="2" applyFont="1" applyBorder="1" applyAlignment="1">
      <alignment horizontal="left" wrapText="1"/>
    </xf>
    <xf numFmtId="0" fontId="33" fillId="0" borderId="0" xfId="0" applyFont="1"/>
    <xf numFmtId="0" fontId="34" fillId="0" borderId="0" xfId="2" applyFont="1" applyBorder="1" applyAlignment="1">
      <alignment horizontal="left"/>
    </xf>
    <xf numFmtId="0" fontId="32" fillId="0" borderId="0" xfId="2" applyFont="1" applyBorder="1" applyAlignment="1">
      <alignment horizontal="left"/>
    </xf>
    <xf numFmtId="0" fontId="35" fillId="0" borderId="0" xfId="2" applyFont="1" applyBorder="1" applyAlignment="1">
      <alignment horizontal="left"/>
    </xf>
    <xf numFmtId="0" fontId="33" fillId="0" borderId="0" xfId="0" applyFont="1" applyAlignment="1"/>
    <xf numFmtId="0" fontId="36" fillId="0" borderId="0" xfId="2" applyFont="1" applyBorder="1" applyAlignment="1">
      <alignment wrapText="1"/>
    </xf>
    <xf numFmtId="0" fontId="37" fillId="0" borderId="0" xfId="0" applyFont="1" applyBorder="1"/>
    <xf numFmtId="0" fontId="35" fillId="0" borderId="0" xfId="2" applyFont="1" applyBorder="1" applyAlignment="1" applyProtection="1">
      <alignment horizontal="left" wrapText="1"/>
    </xf>
    <xf numFmtId="3" fontId="36" fillId="0" borderId="0" xfId="2" applyNumberFormat="1" applyFont="1" applyBorder="1" applyAlignment="1">
      <alignment wrapText="1"/>
    </xf>
    <xf numFmtId="0" fontId="35" fillId="0" borderId="0" xfId="2" applyFont="1" applyBorder="1" applyAlignment="1">
      <alignment horizontal="left" wrapText="1"/>
    </xf>
    <xf numFmtId="0" fontId="34" fillId="0" borderId="0" xfId="2" applyFont="1" applyBorder="1" applyAlignment="1">
      <alignment wrapText="1"/>
    </xf>
    <xf numFmtId="0" fontId="38" fillId="0" borderId="20" xfId="0" applyFont="1" applyFill="1" applyBorder="1" applyAlignment="1">
      <alignment horizontal="left" vertical="center"/>
    </xf>
    <xf numFmtId="0" fontId="39" fillId="0" borderId="25" xfId="0" applyFont="1" applyBorder="1" applyAlignment="1">
      <alignment horizontal="left"/>
    </xf>
    <xf numFmtId="0" fontId="39" fillId="0" borderId="26" xfId="0" applyFont="1" applyBorder="1" applyAlignment="1">
      <alignment horizontal="center"/>
    </xf>
    <xf numFmtId="198" fontId="39" fillId="0" borderId="27" xfId="0" applyNumberFormat="1" applyFont="1" applyFill="1" applyBorder="1" applyAlignment="1">
      <alignment horizontal="right" vertical="center"/>
    </xf>
    <xf numFmtId="0" fontId="39" fillId="0" borderId="27" xfId="0" applyFont="1" applyBorder="1" applyAlignment="1">
      <alignment horizontal="right" vertical="center" wrapText="1"/>
    </xf>
    <xf numFmtId="0" fontId="41" fillId="0" borderId="5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42" fillId="0" borderId="7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39" fillId="3" borderId="28" xfId="0" applyFont="1" applyFill="1" applyBorder="1" applyAlignment="1">
      <alignment horizontal="left"/>
    </xf>
    <xf numFmtId="0" fontId="43" fillId="0" borderId="29" xfId="0" applyFont="1" applyBorder="1" applyAlignment="1">
      <alignment horizontal="right" vertical="top"/>
    </xf>
    <xf numFmtId="0" fontId="43" fillId="0" borderId="30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  <xf numFmtId="0" fontId="39" fillId="0" borderId="28" xfId="0" applyFont="1" applyFill="1" applyBorder="1" applyAlignment="1">
      <alignment horizontal="left"/>
    </xf>
    <xf numFmtId="0" fontId="43" fillId="0" borderId="32" xfId="0" applyFont="1" applyBorder="1" applyAlignment="1">
      <alignment horizontal="left" vertical="top" wrapText="1"/>
    </xf>
    <xf numFmtId="188" fontId="44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vertical="center" wrapText="1"/>
    </xf>
    <xf numFmtId="188" fontId="8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3" fontId="46" fillId="0" borderId="6" xfId="0" applyNumberFormat="1" applyFont="1" applyFill="1" applyBorder="1" applyAlignment="1">
      <alignment horizontal="right"/>
    </xf>
    <xf numFmtId="3" fontId="46" fillId="0" borderId="14" xfId="0" applyNumberFormat="1" applyFont="1" applyFill="1" applyBorder="1" applyAlignment="1">
      <alignment horizontal="right"/>
    </xf>
    <xf numFmtId="3" fontId="46" fillId="0" borderId="1" xfId="0" applyNumberFormat="1" applyFont="1" applyBorder="1"/>
    <xf numFmtId="0" fontId="3" fillId="0" borderId="0" xfId="0" applyFont="1" applyFill="1" applyBorder="1" applyAlignment="1">
      <alignment horizontal="center" vertical="top" wrapText="1"/>
    </xf>
    <xf numFmtId="0" fontId="19" fillId="0" borderId="0" xfId="0" applyFont="1" applyFill="1"/>
    <xf numFmtId="0" fontId="33" fillId="0" borderId="0" xfId="0" applyFont="1" applyFill="1"/>
    <xf numFmtId="0" fontId="33" fillId="0" borderId="0" xfId="0" applyFont="1" applyFill="1" applyAlignment="1"/>
    <xf numFmtId="0" fontId="6" fillId="0" borderId="0" xfId="0" applyFont="1" applyFill="1"/>
    <xf numFmtId="1" fontId="6" fillId="0" borderId="0" xfId="0" applyNumberFormat="1" applyFont="1" applyFill="1" applyBorder="1"/>
    <xf numFmtId="1" fontId="0" fillId="0" borderId="0" xfId="0" applyNumberFormat="1" applyBorder="1"/>
    <xf numFmtId="0" fontId="33" fillId="0" borderId="6" xfId="0" applyFont="1" applyBorder="1"/>
    <xf numFmtId="1" fontId="6" fillId="0" borderId="6" xfId="0" applyNumberFormat="1" applyFont="1" applyFill="1" applyBorder="1"/>
    <xf numFmtId="0" fontId="6" fillId="0" borderId="6" xfId="0" applyFont="1" applyBorder="1" applyAlignment="1">
      <alignment vertical="center"/>
    </xf>
    <xf numFmtId="188" fontId="3" fillId="0" borderId="4" xfId="0" applyNumberFormat="1" applyFont="1" applyFill="1" applyBorder="1" applyAlignment="1" applyProtection="1">
      <alignment vertical="center" wrapText="1"/>
      <protection locked="0"/>
    </xf>
    <xf numFmtId="188" fontId="20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right" wrapText="1"/>
    </xf>
    <xf numFmtId="3" fontId="32" fillId="0" borderId="0" xfId="2" applyNumberFormat="1" applyFont="1" applyBorder="1" applyAlignment="1">
      <alignment horizontal="left" wrapText="1"/>
    </xf>
    <xf numFmtId="3" fontId="34" fillId="0" borderId="0" xfId="2" applyNumberFormat="1" applyFont="1" applyBorder="1" applyAlignment="1">
      <alignment horizontal="left"/>
    </xf>
    <xf numFmtId="3" fontId="37" fillId="0" borderId="0" xfId="0" applyNumberFormat="1" applyFont="1" applyBorder="1"/>
    <xf numFmtId="3" fontId="6" fillId="0" borderId="5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98" fontId="39" fillId="0" borderId="0" xfId="0" applyNumberFormat="1" applyFont="1" applyFill="1" applyBorder="1" applyAlignment="1">
      <alignment horizontal="right" vertical="center"/>
    </xf>
    <xf numFmtId="0" fontId="49" fillId="0" borderId="23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33" xfId="0" applyFont="1" applyBorder="1"/>
    <xf numFmtId="0" fontId="33" fillId="0" borderId="33" xfId="0" applyFont="1" applyBorder="1"/>
    <xf numFmtId="188" fontId="2" fillId="0" borderId="0" xfId="0" applyNumberFormat="1" applyFont="1" applyFill="1" applyBorder="1" applyAlignment="1" applyProtection="1">
      <alignment vertical="center" wrapText="1"/>
      <protection locked="0"/>
    </xf>
    <xf numFmtId="188" fontId="50" fillId="0" borderId="0" xfId="0" applyNumberFormat="1" applyFont="1" applyFill="1" applyBorder="1" applyAlignment="1" applyProtection="1">
      <alignment vertical="center" wrapText="1"/>
      <protection locked="0"/>
    </xf>
    <xf numFmtId="198" fontId="51" fillId="0" borderId="6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8" fillId="2" borderId="14" xfId="0" applyFont="1" applyFill="1" applyBorder="1" applyAlignment="1">
      <alignment horizontal="left" vertical="center"/>
    </xf>
    <xf numFmtId="198" fontId="53" fillId="0" borderId="0" xfId="0" applyNumberFormat="1" applyFont="1" applyFill="1" applyBorder="1" applyAlignment="1">
      <alignment horizontal="right" vertical="center"/>
    </xf>
    <xf numFmtId="3" fontId="47" fillId="3" borderId="6" xfId="0" applyNumberFormat="1" applyFont="1" applyFill="1" applyBorder="1" applyAlignment="1">
      <alignment horizontal="right"/>
    </xf>
    <xf numFmtId="1" fontId="6" fillId="3" borderId="0" xfId="0" applyNumberFormat="1" applyFont="1" applyFill="1"/>
    <xf numFmtId="0" fontId="19" fillId="3" borderId="6" xfId="0" applyFont="1" applyFill="1" applyBorder="1"/>
    <xf numFmtId="0" fontId="43" fillId="3" borderId="28" xfId="0" applyFont="1" applyFill="1" applyBorder="1" applyAlignment="1">
      <alignment horizontal="left"/>
    </xf>
    <xf numFmtId="188" fontId="18" fillId="2" borderId="34" xfId="0" applyNumberFormat="1" applyFont="1" applyFill="1" applyBorder="1" applyAlignment="1">
      <alignment horizontal="right" wrapText="1"/>
    </xf>
    <xf numFmtId="0" fontId="19" fillId="3" borderId="14" xfId="0" applyFont="1" applyFill="1" applyBorder="1"/>
    <xf numFmtId="3" fontId="47" fillId="3" borderId="14" xfId="0" applyNumberFormat="1" applyFont="1" applyFill="1" applyBorder="1" applyAlignment="1">
      <alignment horizontal="right"/>
    </xf>
    <xf numFmtId="3" fontId="3" fillId="3" borderId="14" xfId="0" applyNumberFormat="1" applyFont="1" applyFill="1" applyBorder="1" applyAlignment="1">
      <alignment horizontal="right" wrapText="1"/>
    </xf>
    <xf numFmtId="198" fontId="54" fillId="0" borderId="0" xfId="0" applyNumberFormat="1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horizontal="right"/>
    </xf>
    <xf numFmtId="0" fontId="19" fillId="3" borderId="14" xfId="0" applyFont="1" applyFill="1" applyBorder="1" applyAlignment="1">
      <alignment horizontal="right"/>
    </xf>
    <xf numFmtId="0" fontId="19" fillId="3" borderId="23" xfId="0" applyFont="1" applyFill="1" applyBorder="1" applyAlignment="1">
      <alignment horizontal="right"/>
    </xf>
    <xf numFmtId="3" fontId="19" fillId="3" borderId="5" xfId="0" applyNumberFormat="1" applyFont="1" applyFill="1" applyBorder="1" applyAlignment="1">
      <alignment horizontal="right"/>
    </xf>
    <xf numFmtId="0" fontId="6" fillId="3" borderId="6" xfId="0" applyFont="1" applyFill="1" applyBorder="1"/>
    <xf numFmtId="3" fontId="6" fillId="3" borderId="14" xfId="0" applyNumberFormat="1" applyFont="1" applyFill="1" applyBorder="1" applyAlignment="1">
      <alignment horizontal="right"/>
    </xf>
    <xf numFmtId="3" fontId="46" fillId="3" borderId="14" xfId="0" applyNumberFormat="1" applyFont="1" applyFill="1" applyBorder="1" applyAlignment="1">
      <alignment horizontal="right"/>
    </xf>
    <xf numFmtId="3" fontId="6" fillId="3" borderId="23" xfId="0" applyNumberFormat="1" applyFont="1" applyFill="1" applyBorder="1" applyAlignment="1">
      <alignment horizontal="right"/>
    </xf>
    <xf numFmtId="0" fontId="56" fillId="0" borderId="6" xfId="0" applyFont="1" applyFill="1" applyBorder="1"/>
    <xf numFmtId="3" fontId="1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6" fillId="0" borderId="0" xfId="0" applyNumberFormat="1" applyFont="1" applyFill="1" applyBorder="1"/>
    <xf numFmtId="3" fontId="11" fillId="0" borderId="12" xfId="0" applyNumberFormat="1" applyFont="1" applyFill="1" applyBorder="1" applyAlignment="1">
      <alignment horizontal="right" vertical="center"/>
    </xf>
    <xf numFmtId="188" fontId="7" fillId="3" borderId="11" xfId="0" applyNumberFormat="1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right" wrapText="1"/>
    </xf>
    <xf numFmtId="0" fontId="48" fillId="0" borderId="6" xfId="0" applyFont="1" applyBorder="1"/>
    <xf numFmtId="0" fontId="3" fillId="0" borderId="6" xfId="0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left" vertical="top"/>
    </xf>
    <xf numFmtId="1" fontId="6" fillId="3" borderId="6" xfId="0" applyNumberFormat="1" applyFont="1" applyFill="1" applyBorder="1"/>
    <xf numFmtId="1" fontId="6" fillId="0" borderId="0" xfId="0" applyNumberFormat="1" applyFont="1" applyBorder="1"/>
    <xf numFmtId="3" fontId="57" fillId="0" borderId="6" xfId="0" applyNumberFormat="1" applyFont="1" applyFill="1" applyBorder="1" applyAlignment="1">
      <alignment horizontal="right" vertical="center"/>
    </xf>
    <xf numFmtId="3" fontId="57" fillId="0" borderId="5" xfId="0" applyNumberFormat="1" applyFont="1" applyBorder="1" applyAlignment="1">
      <alignment horizontal="right" wrapText="1"/>
    </xf>
    <xf numFmtId="0" fontId="8" fillId="0" borderId="35" xfId="0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0" borderId="24" xfId="0" applyFont="1" applyBorder="1" applyAlignment="1">
      <alignment horizontal="left" vertical="top"/>
    </xf>
    <xf numFmtId="188" fontId="7" fillId="0" borderId="16" xfId="0" applyNumberFormat="1" applyFont="1" applyFill="1" applyBorder="1" applyAlignment="1">
      <alignment horizontal="right" wrapText="1"/>
    </xf>
    <xf numFmtId="1" fontId="6" fillId="0" borderId="17" xfId="0" applyNumberFormat="1" applyFont="1" applyBorder="1"/>
    <xf numFmtId="0" fontId="6" fillId="0" borderId="17" xfId="0" applyFont="1" applyFill="1" applyBorder="1" applyAlignment="1">
      <alignment horizontal="left" vertical="center"/>
    </xf>
    <xf numFmtId="0" fontId="39" fillId="0" borderId="36" xfId="0" applyFont="1" applyBorder="1" applyAlignment="1">
      <alignment horizontal="right" vertical="center" wrapText="1"/>
    </xf>
    <xf numFmtId="0" fontId="56" fillId="0" borderId="37" xfId="0" applyFont="1" applyBorder="1"/>
    <xf numFmtId="3" fontId="40" fillId="0" borderId="17" xfId="0" applyNumberFormat="1" applyFont="1" applyBorder="1" applyAlignment="1">
      <alignment horizontal="center" vertical="center" wrapText="1"/>
    </xf>
    <xf numFmtId="3" fontId="40" fillId="0" borderId="33" xfId="0" applyNumberFormat="1" applyFont="1" applyBorder="1" applyAlignment="1">
      <alignment horizontal="center" vertical="center" wrapText="1"/>
    </xf>
    <xf numFmtId="198" fontId="39" fillId="0" borderId="14" xfId="0" applyNumberFormat="1" applyFont="1" applyFill="1" applyBorder="1" applyAlignment="1">
      <alignment horizontal="right" vertical="center"/>
    </xf>
    <xf numFmtId="0" fontId="55" fillId="0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43" fillId="0" borderId="38" xfId="0" applyFont="1" applyFill="1" applyBorder="1" applyAlignment="1">
      <alignment horizontal="left" vertical="top" wrapText="1"/>
    </xf>
    <xf numFmtId="0" fontId="59" fillId="0" borderId="6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left"/>
    </xf>
    <xf numFmtId="1" fontId="46" fillId="0" borderId="6" xfId="0" applyNumberFormat="1" applyFont="1" applyBorder="1"/>
    <xf numFmtId="1" fontId="52" fillId="0" borderId="6" xfId="0" applyNumberFormat="1" applyFont="1" applyBorder="1"/>
    <xf numFmtId="3" fontId="3" fillId="4" borderId="6" xfId="0" applyNumberFormat="1" applyFont="1" applyFill="1" applyBorder="1" applyAlignment="1">
      <alignment horizontal="right" wrapText="1"/>
    </xf>
    <xf numFmtId="3" fontId="8" fillId="5" borderId="35" xfId="0" applyNumberFormat="1" applyFont="1" applyFill="1" applyBorder="1" applyAlignment="1">
      <alignment horizontal="right" vertical="center"/>
    </xf>
    <xf numFmtId="3" fontId="16" fillId="4" borderId="6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14" fillId="4" borderId="6" xfId="0" applyNumberFormat="1" applyFont="1" applyFill="1" applyBorder="1" applyAlignment="1">
      <alignment horizontal="right"/>
    </xf>
    <xf numFmtId="3" fontId="19" fillId="4" borderId="6" xfId="0" applyNumberFormat="1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188" fontId="17" fillId="0" borderId="11" xfId="0" applyNumberFormat="1" applyFont="1" applyFill="1" applyBorder="1" applyAlignment="1">
      <alignment horizontal="right" wrapText="1"/>
    </xf>
    <xf numFmtId="3" fontId="14" fillId="0" borderId="6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 wrapText="1"/>
    </xf>
    <xf numFmtId="3" fontId="63" fillId="5" borderId="12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/>
    </xf>
    <xf numFmtId="0" fontId="53" fillId="0" borderId="2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vertical="center"/>
    </xf>
    <xf numFmtId="0" fontId="43" fillId="0" borderId="17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65" fillId="0" borderId="6" xfId="0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right"/>
    </xf>
    <xf numFmtId="0" fontId="66" fillId="0" borderId="0" xfId="0" applyFont="1" applyAlignment="1" applyProtection="1">
      <alignment vertical="top"/>
    </xf>
    <xf numFmtId="0" fontId="66" fillId="0" borderId="43" xfId="0" applyFont="1" applyBorder="1" applyAlignment="1" applyProtection="1">
      <alignment vertical="top"/>
      <protection locked="0"/>
    </xf>
    <xf numFmtId="0" fontId="28" fillId="0" borderId="6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/>
    <xf numFmtId="0" fontId="67" fillId="0" borderId="0" xfId="0" applyNumberFormat="1" applyFont="1" applyFill="1" applyBorder="1" applyAlignment="1" applyProtection="1">
      <alignment horizontal="center" vertical="center" wrapText="1"/>
    </xf>
    <xf numFmtId="3" fontId="67" fillId="0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Fill="1" applyBorder="1" applyAlignment="1"/>
    <xf numFmtId="3" fontId="14" fillId="4" borderId="0" xfId="0" applyNumberFormat="1" applyFont="1" applyFill="1"/>
    <xf numFmtId="2" fontId="21" fillId="0" borderId="0" xfId="2" applyNumberFormat="1" applyFont="1" applyBorder="1" applyAlignment="1">
      <alignment wrapText="1"/>
    </xf>
    <xf numFmtId="3" fontId="31" fillId="0" borderId="0" xfId="0" applyNumberFormat="1" applyFont="1" applyAlignment="1">
      <alignment horizontal="left"/>
    </xf>
    <xf numFmtId="3" fontId="31" fillId="0" borderId="0" xfId="0" applyNumberFormat="1" applyFont="1" applyAlignment="1">
      <alignment horizontal="right"/>
    </xf>
    <xf numFmtId="188" fontId="44" fillId="0" borderId="24" xfId="0" applyNumberFormat="1" applyFont="1" applyFill="1" applyBorder="1" applyAlignment="1">
      <alignment horizontal="left" wrapText="1"/>
    </xf>
    <xf numFmtId="3" fontId="6" fillId="0" borderId="44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198" fontId="39" fillId="0" borderId="30" xfId="0" applyNumberFormat="1" applyFont="1" applyFill="1" applyBorder="1" applyAlignment="1">
      <alignment horizontal="right" vertical="center"/>
    </xf>
    <xf numFmtId="198" fontId="51" fillId="0" borderId="37" xfId="0" applyNumberFormat="1" applyFont="1" applyFill="1" applyBorder="1" applyAlignment="1">
      <alignment horizontal="right" vertical="center"/>
    </xf>
    <xf numFmtId="0" fontId="64" fillId="0" borderId="23" xfId="0" applyFont="1" applyBorder="1" applyAlignment="1">
      <alignment horizontal="left"/>
    </xf>
    <xf numFmtId="0" fontId="45" fillId="0" borderId="45" xfId="0" applyFont="1" applyBorder="1"/>
    <xf numFmtId="0" fontId="36" fillId="0" borderId="41" xfId="0" applyFont="1" applyBorder="1" applyAlignment="1">
      <alignment horizontal="left"/>
    </xf>
    <xf numFmtId="0" fontId="46" fillId="0" borderId="42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3" fontId="61" fillId="0" borderId="6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61" fillId="0" borderId="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61" fillId="0" borderId="0" xfId="0" applyNumberFormat="1" applyFont="1" applyFill="1" applyBorder="1" applyAlignment="1">
      <alignment horizontal="center" wrapText="1"/>
    </xf>
    <xf numFmtId="3" fontId="62" fillId="0" borderId="12" xfId="0" applyNumberFormat="1" applyFont="1" applyFill="1" applyBorder="1" applyAlignment="1">
      <alignment horizontal="left" vertical="center"/>
    </xf>
    <xf numFmtId="3" fontId="16" fillId="6" borderId="6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3" fontId="11" fillId="7" borderId="12" xfId="0" applyNumberFormat="1" applyFont="1" applyFill="1" applyBorder="1" applyAlignment="1">
      <alignment horizontal="right" vertical="center"/>
    </xf>
    <xf numFmtId="3" fontId="63" fillId="7" borderId="12" xfId="0" applyNumberFormat="1" applyFont="1" applyFill="1" applyBorder="1" applyAlignment="1">
      <alignment horizontal="right" vertical="center"/>
    </xf>
    <xf numFmtId="3" fontId="11" fillId="8" borderId="12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59" fillId="0" borderId="17" xfId="0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horizontal="right" vertical="center"/>
    </xf>
    <xf numFmtId="0" fontId="69" fillId="0" borderId="6" xfId="0" applyFont="1" applyFill="1" applyBorder="1" applyAlignment="1">
      <alignment horizontal="left" vertical="center"/>
    </xf>
    <xf numFmtId="188" fontId="7" fillId="0" borderId="15" xfId="0" applyNumberFormat="1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3" fontId="6" fillId="0" borderId="35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3" fontId="3" fillId="0" borderId="35" xfId="0" applyNumberFormat="1" applyFont="1" applyBorder="1" applyAlignment="1">
      <alignment horizontal="right" wrapText="1"/>
    </xf>
    <xf numFmtId="3" fontId="3" fillId="0" borderId="44" xfId="0" applyNumberFormat="1" applyFont="1" applyBorder="1" applyAlignment="1">
      <alignment horizontal="center" vertical="top" wrapText="1"/>
    </xf>
    <xf numFmtId="3" fontId="14" fillId="3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3" fontId="19" fillId="3" borderId="23" xfId="0" applyNumberFormat="1" applyFont="1" applyFill="1" applyBorder="1" applyAlignment="1">
      <alignment horizontal="right"/>
    </xf>
    <xf numFmtId="188" fontId="7" fillId="0" borderId="6" xfId="0" applyNumberFormat="1" applyFont="1" applyFill="1" applyBorder="1" applyAlignment="1">
      <alignment horizontal="right" wrapText="1"/>
    </xf>
    <xf numFmtId="0" fontId="7" fillId="9" borderId="6" xfId="0" applyFont="1" applyFill="1" applyBorder="1" applyAlignment="1">
      <alignment horizontal="left" vertical="center"/>
    </xf>
    <xf numFmtId="3" fontId="6" fillId="9" borderId="6" xfId="0" applyNumberFormat="1" applyFont="1" applyFill="1" applyBorder="1" applyAlignment="1">
      <alignment horizontal="right"/>
    </xf>
    <xf numFmtId="0" fontId="6" fillId="9" borderId="6" xfId="0" applyFont="1" applyFill="1" applyBorder="1" applyAlignment="1">
      <alignment horizontal="right"/>
    </xf>
    <xf numFmtId="3" fontId="3" fillId="9" borderId="6" xfId="0" applyNumberFormat="1" applyFont="1" applyFill="1" applyBorder="1" applyAlignment="1">
      <alignment horizontal="right" wrapText="1"/>
    </xf>
    <xf numFmtId="0" fontId="4" fillId="9" borderId="6" xfId="1" applyFill="1" applyBorder="1" applyAlignment="1" applyProtection="1">
      <alignment horizontal="left" vertical="center"/>
    </xf>
    <xf numFmtId="0" fontId="70" fillId="9" borderId="6" xfId="0" applyFont="1" applyFill="1" applyBorder="1" applyAlignment="1">
      <alignment horizontal="left" vertical="center"/>
    </xf>
    <xf numFmtId="0" fontId="25" fillId="0" borderId="0" xfId="2" applyFont="1" applyBorder="1" applyAlignment="1">
      <alignment horizontal="left" wrapText="1"/>
    </xf>
    <xf numFmtId="0" fontId="22" fillId="0" borderId="0" xfId="2" applyFont="1" applyBorder="1" applyAlignment="1">
      <alignment horizontal="left" wrapText="1"/>
    </xf>
    <xf numFmtId="0" fontId="3" fillId="0" borderId="3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0" borderId="47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1" fillId="0" borderId="0" xfId="2" applyFont="1" applyBorder="1" applyAlignment="1" applyProtection="1">
      <alignment horizontal="center" vertical="center"/>
    </xf>
    <xf numFmtId="188" fontId="29" fillId="0" borderId="0" xfId="0" applyNumberFormat="1" applyFont="1" applyFill="1" applyBorder="1" applyAlignment="1">
      <alignment horizontal="center" wrapText="1"/>
    </xf>
    <xf numFmtId="0" fontId="39" fillId="0" borderId="48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188" fontId="28" fillId="0" borderId="0" xfId="0" applyNumberFormat="1" applyFont="1" applyFill="1" applyBorder="1" applyAlignment="1">
      <alignment horizontal="left" wrapText="1"/>
    </xf>
    <xf numFmtId="0" fontId="39" fillId="0" borderId="25" xfId="0" applyFont="1" applyBorder="1" applyAlignment="1">
      <alignment horizontal="right"/>
    </xf>
  </cellXfs>
  <cellStyles count="3">
    <cellStyle name="Hyperlink" xfId="1" builtinId="8"/>
    <cellStyle name="Normal" xfId="0" builtinId="0"/>
    <cellStyle name="Normal_5-07-25 Reports - Cash, Debt &amp; Commitments - MK 2 J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DOL@UVAWE%20VO%20STRANSTV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9"/>
  <sheetViews>
    <sheetView tabSelected="1" view="pageBreakPreview" topLeftCell="A64" zoomScale="130" zoomScaleNormal="100" zoomScaleSheetLayoutView="130" workbookViewId="0">
      <selection activeCell="A48" sqref="A48:IV48"/>
    </sheetView>
  </sheetViews>
  <sheetFormatPr defaultRowHeight="11.25"/>
  <cols>
    <col min="1" max="1" width="3.85546875" style="6" customWidth="1"/>
    <col min="2" max="2" width="4.28515625" style="6" customWidth="1"/>
    <col min="3" max="3" width="34" style="6" customWidth="1"/>
    <col min="4" max="4" width="12" style="14" customWidth="1"/>
    <col min="5" max="5" width="10.5703125" style="14" customWidth="1"/>
    <col min="6" max="6" width="12" style="14" customWidth="1"/>
    <col min="7" max="7" width="12" style="6" customWidth="1"/>
    <col min="8" max="8" width="11" style="14" customWidth="1"/>
    <col min="9" max="9" width="10.85546875" style="14" customWidth="1"/>
    <col min="10" max="10" width="10.140625" style="14" customWidth="1"/>
    <col min="11" max="11" width="10.85546875" style="14" customWidth="1"/>
    <col min="12" max="12" width="3.7109375" style="6" customWidth="1"/>
    <col min="13" max="13" width="10.5703125" style="14" customWidth="1"/>
    <col min="14" max="14" width="11.85546875" style="14" customWidth="1"/>
    <col min="15" max="15" width="10.85546875" style="14" customWidth="1"/>
    <col min="16" max="16" width="9.5703125" style="46" customWidth="1"/>
    <col min="17" max="17" width="4.28515625" style="6" customWidth="1"/>
    <col min="18" max="18" width="3.42578125" style="6" customWidth="1"/>
    <col min="19" max="19" width="3.140625" style="145" customWidth="1"/>
    <col min="20" max="25" width="9.140625" style="145"/>
    <col min="26" max="57" width="9.140625" style="157"/>
    <col min="58" max="16384" width="9.140625" style="6"/>
  </cols>
  <sheetData>
    <row r="1" spans="1:31" ht="21.75" customHeight="1">
      <c r="A1" s="323" t="s">
        <v>70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31" ht="21.75" customHeight="1">
      <c r="A2" s="324" t="s">
        <v>185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80"/>
    </row>
    <row r="3" spans="1:31" ht="17.25" customHeight="1">
      <c r="A3" s="81"/>
      <c r="B3" s="1"/>
      <c r="C3" s="85" t="s">
        <v>71</v>
      </c>
      <c r="D3" s="81"/>
      <c r="E3" s="81"/>
      <c r="F3" s="81"/>
      <c r="G3" s="81"/>
      <c r="H3" s="91"/>
      <c r="I3" s="91"/>
      <c r="J3" s="91"/>
      <c r="K3" s="91"/>
      <c r="L3" s="81"/>
      <c r="M3" s="91"/>
      <c r="N3" s="1"/>
      <c r="O3" s="1"/>
      <c r="P3" s="1"/>
      <c r="Q3" s="80"/>
    </row>
    <row r="4" spans="1:31" ht="24.75" customHeight="1">
      <c r="A4" s="81"/>
      <c r="B4" s="1"/>
      <c r="C4" s="85" t="s">
        <v>173</v>
      </c>
      <c r="D4" s="82"/>
      <c r="E4" s="81"/>
      <c r="F4" s="275"/>
      <c r="G4" s="81"/>
      <c r="H4" s="91"/>
      <c r="I4" s="91"/>
      <c r="J4" s="91"/>
      <c r="K4" s="91"/>
      <c r="L4" s="81"/>
      <c r="M4" s="91"/>
      <c r="N4" s="1"/>
      <c r="O4" s="1"/>
      <c r="P4" s="1"/>
      <c r="Q4" s="80"/>
    </row>
    <row r="5" spans="1:31" ht="9" customHeight="1">
      <c r="A5" s="81"/>
      <c r="B5" s="83"/>
      <c r="C5" s="86" t="s">
        <v>68</v>
      </c>
      <c r="D5" s="81"/>
      <c r="E5" s="81"/>
      <c r="F5" s="81"/>
      <c r="G5" s="81"/>
      <c r="H5" s="91"/>
      <c r="I5" s="91"/>
      <c r="J5" s="91"/>
      <c r="K5" s="91"/>
      <c r="L5" s="81"/>
      <c r="M5" s="91"/>
      <c r="N5" s="1"/>
      <c r="O5" s="1"/>
      <c r="P5" s="1"/>
      <c r="Q5" s="80"/>
    </row>
    <row r="6" spans="1:31" ht="11.25" customHeight="1">
      <c r="A6" s="81"/>
      <c r="B6" s="1"/>
      <c r="C6" s="85" t="s">
        <v>174</v>
      </c>
      <c r="D6" s="81"/>
      <c r="E6" s="81"/>
      <c r="F6" s="81"/>
      <c r="G6" s="81"/>
      <c r="H6" s="91"/>
      <c r="I6" s="91"/>
      <c r="J6" s="91"/>
      <c r="K6" s="91"/>
      <c r="L6" s="81"/>
      <c r="M6" s="91"/>
      <c r="N6" s="1"/>
      <c r="O6" s="1"/>
      <c r="P6" s="1"/>
      <c r="Q6" s="80"/>
    </row>
    <row r="7" spans="1:31" ht="13.5" customHeight="1" thickBot="1">
      <c r="A7" s="81"/>
      <c r="B7" s="81"/>
      <c r="C7" s="84" t="s">
        <v>69</v>
      </c>
      <c r="D7" s="81"/>
      <c r="E7" s="81"/>
      <c r="F7" s="81"/>
      <c r="G7" s="81"/>
      <c r="H7" s="91"/>
      <c r="I7" s="91"/>
      <c r="J7" s="91"/>
      <c r="K7" s="91"/>
      <c r="L7" s="81"/>
      <c r="M7" s="91"/>
      <c r="N7" s="1"/>
      <c r="O7" s="1"/>
      <c r="P7" s="1"/>
      <c r="Q7" s="80"/>
    </row>
    <row r="8" spans="1:31" ht="24" customHeight="1" thickBot="1">
      <c r="A8" s="7"/>
      <c r="B8" s="8"/>
      <c r="C8" s="78" t="s">
        <v>175</v>
      </c>
      <c r="D8" s="325" t="s">
        <v>156</v>
      </c>
      <c r="E8" s="326"/>
      <c r="F8" s="325" t="s">
        <v>157</v>
      </c>
      <c r="G8" s="326"/>
      <c r="H8" s="327" t="s">
        <v>158</v>
      </c>
      <c r="I8" s="328"/>
      <c r="J8" s="217" t="s">
        <v>159</v>
      </c>
      <c r="K8" s="94"/>
      <c r="L8" s="227" t="s">
        <v>153</v>
      </c>
      <c r="M8" s="312"/>
      <c r="N8" s="329" t="s">
        <v>160</v>
      </c>
      <c r="O8" s="330"/>
      <c r="P8" s="330"/>
      <c r="Q8" s="215" t="s">
        <v>128</v>
      </c>
      <c r="R8" s="215" t="s">
        <v>133</v>
      </c>
      <c r="S8" s="215" t="s">
        <v>128</v>
      </c>
      <c r="T8" s="146"/>
      <c r="U8" s="146"/>
      <c r="V8" s="146"/>
      <c r="W8" s="153"/>
      <c r="X8" s="153"/>
      <c r="Y8" s="153"/>
      <c r="Z8" s="153"/>
      <c r="AA8" s="153"/>
      <c r="AB8" s="153"/>
      <c r="AC8" s="153"/>
      <c r="AD8" s="153"/>
      <c r="AE8" s="153"/>
    </row>
    <row r="9" spans="1:31" ht="22.5" customHeight="1" thickBot="1">
      <c r="A9" s="9"/>
      <c r="B9" s="10"/>
      <c r="C9" s="194"/>
      <c r="D9" s="4" t="s">
        <v>57</v>
      </c>
      <c r="E9" s="4" t="s">
        <v>58</v>
      </c>
      <c r="F9" s="4" t="s">
        <v>59</v>
      </c>
      <c r="G9" s="2" t="s">
        <v>60</v>
      </c>
      <c r="H9" s="4" t="s">
        <v>59</v>
      </c>
      <c r="I9" s="4" t="s">
        <v>61</v>
      </c>
      <c r="J9" s="4" t="s">
        <v>59</v>
      </c>
      <c r="K9" s="4" t="s">
        <v>60</v>
      </c>
      <c r="L9" s="2" t="s">
        <v>59</v>
      </c>
      <c r="M9" s="4" t="s">
        <v>135</v>
      </c>
      <c r="N9" s="100" t="s">
        <v>59</v>
      </c>
      <c r="O9" s="100" t="s">
        <v>61</v>
      </c>
      <c r="P9" s="212" t="s">
        <v>142</v>
      </c>
      <c r="Q9" s="65" t="s">
        <v>138</v>
      </c>
      <c r="R9" s="65" t="s">
        <v>137</v>
      </c>
      <c r="S9" s="216" t="s">
        <v>152</v>
      </c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1" ht="20.25" customHeight="1">
      <c r="A10" s="9"/>
      <c r="B10" s="10"/>
      <c r="C10" s="194" t="s">
        <v>176</v>
      </c>
      <c r="D10" s="195"/>
      <c r="E10" s="195">
        <f>SUM(E11-E51)</f>
        <v>0</v>
      </c>
      <c r="F10" s="195"/>
      <c r="G10" s="195">
        <f>SUM(G11-G51)</f>
        <v>0</v>
      </c>
      <c r="H10" s="195"/>
      <c r="I10" s="195">
        <f>SUM(I11-I51)</f>
        <v>0</v>
      </c>
      <c r="J10" s="195"/>
      <c r="K10" s="195">
        <f>SUM(K11-K51)</f>
        <v>0</v>
      </c>
      <c r="L10" s="195"/>
      <c r="M10" s="195">
        <f>SUM(M11-M51)</f>
        <v>1787018</v>
      </c>
      <c r="N10" s="195">
        <v>0</v>
      </c>
      <c r="O10" s="101">
        <f>SUM(M10+K10+I10+G10+E10)</f>
        <v>1787018</v>
      </c>
      <c r="P10" s="96"/>
      <c r="Q10" s="200"/>
      <c r="R10" s="65"/>
      <c r="S10" s="21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1" ht="15" customHeight="1">
      <c r="A11" s="9"/>
      <c r="B11" s="10"/>
      <c r="C11" s="11" t="s">
        <v>0</v>
      </c>
      <c r="D11" s="257">
        <f>SUM(D12+D16)</f>
        <v>123742000</v>
      </c>
      <c r="E11" s="257">
        <f t="shared" ref="E11:M11" si="0">SUM(E12+E16)</f>
        <v>36188507</v>
      </c>
      <c r="F11" s="257">
        <f t="shared" si="0"/>
        <v>201979000</v>
      </c>
      <c r="G11" s="257">
        <f t="shared" si="0"/>
        <v>101525967</v>
      </c>
      <c r="H11" s="257">
        <f t="shared" si="0"/>
        <v>9900000</v>
      </c>
      <c r="I11" s="257">
        <f t="shared" si="0"/>
        <v>2664443</v>
      </c>
      <c r="J11" s="257">
        <f t="shared" si="0"/>
        <v>15500000</v>
      </c>
      <c r="K11" s="257">
        <f t="shared" si="0"/>
        <v>3101009</v>
      </c>
      <c r="L11" s="243">
        <f t="shared" si="0"/>
        <v>0</v>
      </c>
      <c r="M11" s="257">
        <f t="shared" si="0"/>
        <v>1787018</v>
      </c>
      <c r="N11" s="12">
        <f>SUM(N12+N16)</f>
        <v>351121000</v>
      </c>
      <c r="O11" s="12">
        <f>SUM(O12+O16)</f>
        <v>145266944</v>
      </c>
      <c r="P11" s="12">
        <f>SUM(N11-O11)</f>
        <v>205854056</v>
      </c>
      <c r="Q11" s="110">
        <f>SUM(O11/N11*100)</f>
        <v>41.372331475474269</v>
      </c>
      <c r="R11" s="110">
        <f>SUM(E11/D11*100)</f>
        <v>29.245128573968422</v>
      </c>
      <c r="S11" s="110">
        <f>SUM(G11/F11*100)</f>
        <v>50.265605335208122</v>
      </c>
    </row>
    <row r="12" spans="1:31">
      <c r="A12" s="9"/>
      <c r="B12" s="10"/>
      <c r="C12" s="13" t="s">
        <v>1</v>
      </c>
      <c r="D12" s="257">
        <f>SUM(D20)</f>
        <v>111742000</v>
      </c>
      <c r="E12" s="257">
        <f>SUM(E20)</f>
        <v>32147010</v>
      </c>
      <c r="F12" s="257">
        <f>SUM(F20)</f>
        <v>201979000</v>
      </c>
      <c r="G12" s="257">
        <f>SUM(G20)</f>
        <v>101525967</v>
      </c>
      <c r="H12" s="288">
        <f t="shared" ref="H12:P12" si="1">SUM(H20)</f>
        <v>9900000</v>
      </c>
      <c r="I12" s="288">
        <f t="shared" si="1"/>
        <v>2664443</v>
      </c>
      <c r="J12" s="257">
        <f t="shared" si="1"/>
        <v>15500000</v>
      </c>
      <c r="K12" s="257">
        <f t="shared" si="1"/>
        <v>3101009</v>
      </c>
      <c r="L12" s="12">
        <f t="shared" si="1"/>
        <v>0</v>
      </c>
      <c r="M12" s="257">
        <f>SUM(M20)</f>
        <v>1787018</v>
      </c>
      <c r="N12" s="12">
        <f t="shared" si="1"/>
        <v>339121000</v>
      </c>
      <c r="O12" s="12">
        <f>SUM(O20)</f>
        <v>141225447</v>
      </c>
      <c r="P12" s="12">
        <f t="shared" si="1"/>
        <v>204854056</v>
      </c>
      <c r="Q12" s="110">
        <f>SUM(O12/N12*100)</f>
        <v>41.644559611466114</v>
      </c>
      <c r="R12" s="110">
        <f>SUM(E12/D12*100)</f>
        <v>28.768958851640384</v>
      </c>
      <c r="S12" s="110">
        <f>SUM(G12/F12*100)</f>
        <v>50.265605335208122</v>
      </c>
    </row>
    <row r="13" spans="1:31">
      <c r="A13" s="9"/>
      <c r="B13" s="10"/>
      <c r="C13" s="13" t="s">
        <v>62</v>
      </c>
      <c r="D13" s="257">
        <f>SUM(D52)</f>
        <v>80442000</v>
      </c>
      <c r="E13" s="257">
        <f>SUM(E52)</f>
        <v>30265324</v>
      </c>
      <c r="F13" s="257">
        <f>SUM(F52)</f>
        <v>201879000</v>
      </c>
      <c r="G13" s="257">
        <f>SUM(G52)</f>
        <v>101455977</v>
      </c>
      <c r="H13" s="288">
        <f t="shared" ref="H13:P13" si="2">SUM(H57)</f>
        <v>0</v>
      </c>
      <c r="I13" s="288">
        <f t="shared" si="2"/>
        <v>0</v>
      </c>
      <c r="J13" s="257">
        <f t="shared" si="2"/>
        <v>0</v>
      </c>
      <c r="K13" s="257">
        <f t="shared" si="2"/>
        <v>0</v>
      </c>
      <c r="L13" s="12">
        <f t="shared" si="2"/>
        <v>0</v>
      </c>
      <c r="M13" s="257">
        <f>SUM(M21)</f>
        <v>0</v>
      </c>
      <c r="N13" s="12">
        <f t="shared" si="2"/>
        <v>400000</v>
      </c>
      <c r="O13" s="12">
        <f>SUM(O57)</f>
        <v>165000</v>
      </c>
      <c r="P13" s="12">
        <f t="shared" si="2"/>
        <v>235000</v>
      </c>
      <c r="Q13" s="110">
        <f>SUM(O13/N13*100)</f>
        <v>41.25</v>
      </c>
      <c r="R13" s="110">
        <f>SUM(E13/D13*100)</f>
        <v>37.623783595634123</v>
      </c>
      <c r="S13" s="110">
        <f>SUM(G13/F13*100)</f>
        <v>50.255834930824903</v>
      </c>
    </row>
    <row r="14" spans="1:31">
      <c r="A14" s="9"/>
      <c r="B14" s="10"/>
      <c r="C14" s="15"/>
      <c r="D14" s="289"/>
      <c r="E14" s="289"/>
      <c r="F14" s="289"/>
      <c r="G14" s="289"/>
      <c r="H14" s="290"/>
      <c r="I14" s="290"/>
      <c r="J14" s="289"/>
      <c r="K14" s="289"/>
      <c r="L14" s="5"/>
      <c r="M14" s="5"/>
      <c r="N14" s="5"/>
      <c r="O14" s="5"/>
      <c r="P14" s="5"/>
      <c r="Q14" s="110"/>
      <c r="R14" s="110"/>
      <c r="S14" s="110"/>
    </row>
    <row r="15" spans="1:31">
      <c r="A15" s="9"/>
      <c r="B15" s="10"/>
      <c r="C15" s="16" t="s">
        <v>2</v>
      </c>
      <c r="D15" s="257"/>
      <c r="E15" s="257"/>
      <c r="F15" s="257"/>
      <c r="G15" s="257"/>
      <c r="H15" s="288"/>
      <c r="I15" s="288"/>
      <c r="J15" s="257"/>
      <c r="K15" s="257"/>
      <c r="L15" s="12"/>
      <c r="M15" s="12"/>
      <c r="N15" s="12"/>
      <c r="O15" s="12"/>
      <c r="P15" s="12"/>
      <c r="Q15" s="110"/>
      <c r="R15" s="110"/>
      <c r="S15" s="110"/>
    </row>
    <row r="16" spans="1:31">
      <c r="A16" s="9"/>
      <c r="B16" s="10">
        <v>73</v>
      </c>
      <c r="C16" s="17" t="s">
        <v>3</v>
      </c>
      <c r="D16" s="257">
        <f>SUM(D39)</f>
        <v>12000000</v>
      </c>
      <c r="E16" s="257">
        <f>SUM(E39)</f>
        <v>4041497</v>
      </c>
      <c r="F16" s="257">
        <f>SUM(F39)</f>
        <v>0</v>
      </c>
      <c r="G16" s="257">
        <f>SUM(G39)</f>
        <v>0</v>
      </c>
      <c r="H16" s="288">
        <f t="shared" ref="H16:P16" si="3">SUM(H39)</f>
        <v>0</v>
      </c>
      <c r="I16" s="288">
        <f t="shared" si="3"/>
        <v>0</v>
      </c>
      <c r="J16" s="257">
        <f t="shared" si="3"/>
        <v>0</v>
      </c>
      <c r="K16" s="257">
        <f t="shared" si="3"/>
        <v>0</v>
      </c>
      <c r="L16" s="12">
        <f t="shared" si="3"/>
        <v>0</v>
      </c>
      <c r="M16" s="12"/>
      <c r="N16" s="12">
        <f t="shared" si="3"/>
        <v>12000000</v>
      </c>
      <c r="O16" s="12">
        <f>SUM(O39)</f>
        <v>4041497</v>
      </c>
      <c r="P16" s="12">
        <f t="shared" si="3"/>
        <v>7958503</v>
      </c>
      <c r="Q16" s="110">
        <f>SUM(O16/N16*100)</f>
        <v>33.679141666666666</v>
      </c>
      <c r="R16" s="110">
        <f>SUM(E16/D16*100)</f>
        <v>33.679141666666666</v>
      </c>
      <c r="S16" s="110"/>
    </row>
    <row r="17" spans="1:57" ht="12" thickBot="1">
      <c r="A17" s="18"/>
      <c r="B17" s="19">
        <v>48</v>
      </c>
      <c r="C17" s="20" t="s">
        <v>4</v>
      </c>
      <c r="D17" s="291">
        <f t="shared" ref="D17:K17" si="4">SUM(D70)</f>
        <v>43300000</v>
      </c>
      <c r="E17" s="291">
        <f t="shared" si="4"/>
        <v>5923183</v>
      </c>
      <c r="F17" s="291">
        <f t="shared" si="4"/>
        <v>100000</v>
      </c>
      <c r="G17" s="291">
        <f t="shared" si="4"/>
        <v>69990</v>
      </c>
      <c r="H17" s="291">
        <f t="shared" si="4"/>
        <v>0</v>
      </c>
      <c r="I17" s="291">
        <f t="shared" si="4"/>
        <v>0</v>
      </c>
      <c r="J17" s="291">
        <f t="shared" si="4"/>
        <v>0</v>
      </c>
      <c r="K17" s="291">
        <f t="shared" si="4"/>
        <v>0</v>
      </c>
      <c r="L17" s="21">
        <f>SUM(L91)</f>
        <v>0</v>
      </c>
      <c r="M17" s="21">
        <f>SUM(M91)</f>
        <v>0</v>
      </c>
      <c r="N17" s="21">
        <f>SUM(N91)</f>
        <v>0</v>
      </c>
      <c r="O17" s="21">
        <f>SUM(O91)</f>
        <v>0</v>
      </c>
      <c r="P17" s="21">
        <f>SUM(P91)</f>
        <v>0</v>
      </c>
      <c r="Q17" s="110" t="e">
        <f>SUM(O17/N17*100)</f>
        <v>#DIV/0!</v>
      </c>
      <c r="R17" s="110">
        <f>SUM(E17/D17*100)</f>
        <v>13.679406466512702</v>
      </c>
      <c r="S17" s="110">
        <f>SUM(G17/F17*100)</f>
        <v>69.989999999999995</v>
      </c>
    </row>
    <row r="18" spans="1:57" ht="12" thickBot="1">
      <c r="A18" s="22"/>
      <c r="B18" s="10"/>
      <c r="C18" s="23"/>
      <c r="D18" s="292"/>
      <c r="E18" s="292"/>
      <c r="F18" s="292"/>
      <c r="G18" s="293"/>
      <c r="H18" s="294"/>
      <c r="I18" s="294"/>
      <c r="J18" s="24"/>
      <c r="K18" s="24"/>
      <c r="L18" s="25"/>
      <c r="M18" s="24"/>
      <c r="N18" s="102"/>
      <c r="O18" s="102"/>
      <c r="P18" s="213"/>
      <c r="Q18" s="110"/>
      <c r="R18" s="110"/>
      <c r="S18" s="110"/>
    </row>
    <row r="19" spans="1:57">
      <c r="A19" s="76" t="s">
        <v>56</v>
      </c>
      <c r="B19" s="77"/>
      <c r="C19" s="77"/>
      <c r="D19" s="77"/>
      <c r="E19" s="77"/>
      <c r="F19" s="77"/>
      <c r="G19" s="77"/>
      <c r="H19" s="295"/>
      <c r="I19" s="295"/>
      <c r="J19" s="92"/>
      <c r="K19" s="92"/>
      <c r="L19" s="77"/>
      <c r="M19" s="92"/>
      <c r="N19" s="103"/>
      <c r="O19" s="103"/>
      <c r="P19" s="98"/>
      <c r="Q19" s="110"/>
      <c r="R19" s="110"/>
      <c r="S19" s="110"/>
    </row>
    <row r="20" spans="1:57" s="226" customFormat="1">
      <c r="A20" s="222"/>
      <c r="B20" s="222"/>
      <c r="C20" s="222"/>
      <c r="D20" s="244">
        <f>SUM(D21+D26+D32+D42)</f>
        <v>111742000</v>
      </c>
      <c r="E20" s="244">
        <f t="shared" ref="E20:J20" si="5">SUM(E21+E26+E32+E42)</f>
        <v>32147010</v>
      </c>
      <c r="F20" s="244">
        <f t="shared" si="5"/>
        <v>201979000</v>
      </c>
      <c r="G20" s="244">
        <f t="shared" si="5"/>
        <v>101525967</v>
      </c>
      <c r="H20" s="244">
        <f t="shared" si="5"/>
        <v>9900000</v>
      </c>
      <c r="I20" s="244">
        <f t="shared" si="5"/>
        <v>2664443</v>
      </c>
      <c r="J20" s="244">
        <f t="shared" si="5"/>
        <v>15500000</v>
      </c>
      <c r="K20" s="223">
        <f>SUM(K21+K26+K32+K42)</f>
        <v>3101009</v>
      </c>
      <c r="L20" s="223">
        <f>SUM(L21+L26+L32+L42)</f>
        <v>0</v>
      </c>
      <c r="M20" s="223">
        <f>SUM(M21+M26+M32+M41+M35)</f>
        <v>1787018</v>
      </c>
      <c r="N20" s="223">
        <f>SUM(N21+N26+N32+N35)</f>
        <v>339121000</v>
      </c>
      <c r="O20" s="223">
        <f>SUM(O21+O26+O32+O35)</f>
        <v>141225447</v>
      </c>
      <c r="P20" s="223">
        <f>SUM(P21+P26+P32+P41+P35)</f>
        <v>204854056</v>
      </c>
      <c r="Q20" s="224">
        <f t="shared" ref="Q20:Q32" si="6">SUM(O20/N20*100)</f>
        <v>41.644559611466114</v>
      </c>
      <c r="R20" s="224">
        <f t="shared" ref="R20:R26" si="7">SUM(E20/D20*100)</f>
        <v>28.768958851640384</v>
      </c>
      <c r="S20" s="224">
        <f>SUM(G20/F20*100)</f>
        <v>50.265605335208122</v>
      </c>
      <c r="T20" s="206"/>
      <c r="U20" s="206"/>
      <c r="V20" s="206"/>
      <c r="W20" s="206"/>
      <c r="X20" s="206"/>
      <c r="Y20" s="206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</row>
    <row r="21" spans="1:57" s="31" customFormat="1">
      <c r="A21" s="26" t="s">
        <v>64</v>
      </c>
      <c r="B21" s="27"/>
      <c r="C21" s="28" t="s">
        <v>5</v>
      </c>
      <c r="D21" s="296">
        <f>SUM(D22:D25)</f>
        <v>78242000</v>
      </c>
      <c r="E21" s="296">
        <f t="shared" ref="E21:J21" si="8">SUM(E22:E25)</f>
        <v>15912420</v>
      </c>
      <c r="F21" s="296">
        <f t="shared" si="8"/>
        <v>0</v>
      </c>
      <c r="G21" s="296">
        <f t="shared" si="8"/>
        <v>0</v>
      </c>
      <c r="H21" s="296">
        <f t="shared" si="8"/>
        <v>0</v>
      </c>
      <c r="I21" s="296">
        <f t="shared" si="8"/>
        <v>0</v>
      </c>
      <c r="J21" s="296">
        <f t="shared" si="8"/>
        <v>0</v>
      </c>
      <c r="K21" s="30">
        <f>SUM(K22:K25)</f>
        <v>0</v>
      </c>
      <c r="L21" s="29"/>
      <c r="M21" s="313"/>
      <c r="N21" s="104">
        <f t="shared" ref="N21:N34" si="9">SUM(L21+J21+H21+F21+D21)</f>
        <v>78242000</v>
      </c>
      <c r="O21" s="104">
        <f>SUM(M21+K21+I21+G22+E21)</f>
        <v>15912420</v>
      </c>
      <c r="P21" s="96">
        <f t="shared" ref="P21:P44" si="10">SUM(N21-O21)</f>
        <v>62329580</v>
      </c>
      <c r="Q21" s="110">
        <f t="shared" si="6"/>
        <v>20.337440249482373</v>
      </c>
      <c r="R21" s="110">
        <f t="shared" si="7"/>
        <v>20.337440249482373</v>
      </c>
      <c r="S21" s="110"/>
      <c r="T21" s="142"/>
      <c r="U21" s="142"/>
      <c r="V21" s="142"/>
      <c r="W21" s="142"/>
      <c r="X21" s="142"/>
      <c r="Y21" s="142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</row>
    <row r="22" spans="1:57">
      <c r="A22" s="32"/>
      <c r="B22" s="33" t="s">
        <v>6</v>
      </c>
      <c r="C22" s="34" t="s">
        <v>7</v>
      </c>
      <c r="D22" s="35">
        <v>4042000</v>
      </c>
      <c r="E22" s="35">
        <v>1496859</v>
      </c>
      <c r="F22" s="35"/>
      <c r="G22" s="36"/>
      <c r="H22" s="35"/>
      <c r="I22" s="35"/>
      <c r="J22" s="35"/>
      <c r="K22" s="35"/>
      <c r="L22" s="36"/>
      <c r="M22" s="170"/>
      <c r="N22" s="12">
        <f t="shared" si="9"/>
        <v>4042000</v>
      </c>
      <c r="O22" s="12">
        <f t="shared" ref="O22:O31" si="11">SUM(M22+K22+I22+G22+E22)</f>
        <v>1496859</v>
      </c>
      <c r="P22" s="96">
        <f t="shared" si="10"/>
        <v>2545141</v>
      </c>
      <c r="Q22" s="110">
        <f t="shared" si="6"/>
        <v>37.032632360217718</v>
      </c>
      <c r="R22" s="110">
        <f t="shared" si="7"/>
        <v>37.032632360217718</v>
      </c>
      <c r="S22" s="110"/>
    </row>
    <row r="23" spans="1:57">
      <c r="A23" s="32"/>
      <c r="B23" s="33" t="s">
        <v>8</v>
      </c>
      <c r="C23" s="34" t="s">
        <v>9</v>
      </c>
      <c r="D23" s="35">
        <v>12000000</v>
      </c>
      <c r="E23" s="35">
        <v>4520944</v>
      </c>
      <c r="F23" s="35"/>
      <c r="G23" s="36"/>
      <c r="H23" s="35"/>
      <c r="I23" s="35"/>
      <c r="J23" s="35"/>
      <c r="K23" s="35"/>
      <c r="L23" s="36"/>
      <c r="M23" s="170"/>
      <c r="N23" s="12">
        <f t="shared" si="9"/>
        <v>12000000</v>
      </c>
      <c r="O23" s="12">
        <f t="shared" si="11"/>
        <v>4520944</v>
      </c>
      <c r="P23" s="96">
        <f t="shared" si="10"/>
        <v>7479056</v>
      </c>
      <c r="Q23" s="110">
        <f t="shared" si="6"/>
        <v>37.674533333333329</v>
      </c>
      <c r="R23" s="110">
        <f t="shared" si="7"/>
        <v>37.674533333333329</v>
      </c>
      <c r="S23" s="110"/>
    </row>
    <row r="24" spans="1:57">
      <c r="A24" s="32"/>
      <c r="B24" s="33" t="s">
        <v>10</v>
      </c>
      <c r="C24" s="34" t="s">
        <v>11</v>
      </c>
      <c r="D24" s="35">
        <v>61700000</v>
      </c>
      <c r="E24" s="35">
        <v>9848674</v>
      </c>
      <c r="F24" s="35"/>
      <c r="G24" s="36"/>
      <c r="H24" s="35"/>
      <c r="I24" s="35"/>
      <c r="J24" s="35"/>
      <c r="K24" s="35"/>
      <c r="L24" s="36"/>
      <c r="M24" s="170"/>
      <c r="N24" s="12">
        <f t="shared" si="9"/>
        <v>61700000</v>
      </c>
      <c r="O24" s="12">
        <f t="shared" si="11"/>
        <v>9848674</v>
      </c>
      <c r="P24" s="96">
        <f t="shared" si="10"/>
        <v>51851326</v>
      </c>
      <c r="Q24" s="110">
        <f t="shared" si="6"/>
        <v>15.962194489465153</v>
      </c>
      <c r="R24" s="110">
        <f t="shared" si="7"/>
        <v>15.962194489465153</v>
      </c>
      <c r="S24" s="110"/>
    </row>
    <row r="25" spans="1:57">
      <c r="A25" s="32"/>
      <c r="B25" s="33" t="s">
        <v>12</v>
      </c>
      <c r="C25" s="34" t="s">
        <v>13</v>
      </c>
      <c r="D25" s="35">
        <v>500000</v>
      </c>
      <c r="E25" s="35">
        <v>45943</v>
      </c>
      <c r="F25" s="35"/>
      <c r="G25" s="36"/>
      <c r="H25" s="35"/>
      <c r="I25" s="35"/>
      <c r="J25" s="35"/>
      <c r="K25" s="35"/>
      <c r="L25" s="36"/>
      <c r="M25" s="170"/>
      <c r="N25" s="12">
        <f t="shared" si="9"/>
        <v>500000</v>
      </c>
      <c r="O25" s="12">
        <f t="shared" si="11"/>
        <v>45943</v>
      </c>
      <c r="P25" s="96">
        <f t="shared" si="10"/>
        <v>454057</v>
      </c>
      <c r="Q25" s="110">
        <f t="shared" si="6"/>
        <v>9.1885999999999992</v>
      </c>
      <c r="R25" s="110">
        <f t="shared" si="7"/>
        <v>9.1885999999999992</v>
      </c>
      <c r="S25" s="110"/>
    </row>
    <row r="26" spans="1:57" s="38" customFormat="1">
      <c r="A26" s="37">
        <v>72</v>
      </c>
      <c r="B26" s="27"/>
      <c r="C26" s="28" t="s">
        <v>14</v>
      </c>
      <c r="D26" s="30">
        <f>SUM(D27:D31)</f>
        <v>6500000</v>
      </c>
      <c r="E26" s="30">
        <f t="shared" ref="E26:J26" si="12">SUM(E27:E31)</f>
        <v>1505621</v>
      </c>
      <c r="F26" s="30">
        <f t="shared" si="12"/>
        <v>0</v>
      </c>
      <c r="G26" s="30">
        <f t="shared" si="12"/>
        <v>0</v>
      </c>
      <c r="H26" s="30">
        <f t="shared" si="12"/>
        <v>9900000</v>
      </c>
      <c r="I26" s="30">
        <f t="shared" si="12"/>
        <v>2554680</v>
      </c>
      <c r="J26" s="30">
        <f t="shared" si="12"/>
        <v>0</v>
      </c>
      <c r="K26" s="30">
        <f>SUM(K28:K31)</f>
        <v>0</v>
      </c>
      <c r="L26" s="29">
        <f>SUM(L28:L31)</f>
        <v>0</v>
      </c>
      <c r="M26" s="313">
        <f>SUM(M28:M31)</f>
        <v>0</v>
      </c>
      <c r="N26" s="104">
        <f t="shared" si="9"/>
        <v>16400000</v>
      </c>
      <c r="O26" s="106">
        <f t="shared" si="11"/>
        <v>4060301</v>
      </c>
      <c r="P26" s="96">
        <f t="shared" si="10"/>
        <v>12339699</v>
      </c>
      <c r="Q26" s="110">
        <f t="shared" si="6"/>
        <v>24.75793292682927</v>
      </c>
      <c r="R26" s="110">
        <f t="shared" si="7"/>
        <v>23.163399999999999</v>
      </c>
      <c r="S26" s="110"/>
      <c r="T26" s="142"/>
      <c r="U26" s="142"/>
      <c r="V26" s="142"/>
      <c r="W26" s="142"/>
      <c r="X26" s="142"/>
      <c r="Y26" s="142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</row>
    <row r="27" spans="1:57" s="74" customFormat="1">
      <c r="A27" s="253"/>
      <c r="B27" s="33" t="s">
        <v>15</v>
      </c>
      <c r="C27" s="34" t="s">
        <v>16</v>
      </c>
      <c r="D27" s="254">
        <v>0</v>
      </c>
      <c r="E27" s="254">
        <v>0</v>
      </c>
      <c r="F27" s="254"/>
      <c r="G27" s="255"/>
      <c r="H27" s="274">
        <v>0</v>
      </c>
      <c r="I27" s="247">
        <v>0</v>
      </c>
      <c r="J27" s="254"/>
      <c r="K27" s="254"/>
      <c r="L27" s="254"/>
      <c r="M27" s="314"/>
      <c r="N27" s="256"/>
      <c r="O27" s="257"/>
      <c r="P27" s="258"/>
      <c r="Q27" s="161"/>
      <c r="R27" s="161"/>
      <c r="S27" s="161"/>
      <c r="T27" s="142"/>
      <c r="U27" s="142"/>
      <c r="V27" s="142"/>
      <c r="W27" s="142"/>
      <c r="X27" s="142"/>
      <c r="Y27" s="142"/>
    </row>
    <row r="28" spans="1:57">
      <c r="A28" s="32"/>
      <c r="B28" s="33" t="s">
        <v>17</v>
      </c>
      <c r="C28" s="34" t="s">
        <v>149</v>
      </c>
      <c r="D28" s="35">
        <v>1000000</v>
      </c>
      <c r="E28" s="35">
        <v>251740</v>
      </c>
      <c r="F28" s="35"/>
      <c r="G28" s="36"/>
      <c r="H28" s="35">
        <v>600000</v>
      </c>
      <c r="I28" s="35">
        <v>11780</v>
      </c>
      <c r="J28" s="35"/>
      <c r="K28" s="35"/>
      <c r="L28" s="36"/>
      <c r="M28" s="170"/>
      <c r="N28" s="12">
        <f t="shared" si="9"/>
        <v>1600000</v>
      </c>
      <c r="O28" s="12">
        <f t="shared" si="11"/>
        <v>263520</v>
      </c>
      <c r="P28" s="96">
        <f>SUM(N28-O28)</f>
        <v>1336480</v>
      </c>
      <c r="Q28" s="110">
        <f t="shared" si="6"/>
        <v>16.470000000000002</v>
      </c>
      <c r="R28" s="110">
        <f t="shared" ref="R28:R34" si="13">SUM(E28/D28*100)</f>
        <v>25.174000000000003</v>
      </c>
      <c r="S28" s="110"/>
    </row>
    <row r="29" spans="1:57" ht="12.75">
      <c r="A29" s="32"/>
      <c r="B29" s="33" t="s">
        <v>18</v>
      </c>
      <c r="C29" s="269" t="s">
        <v>150</v>
      </c>
      <c r="D29" s="35">
        <v>1000000</v>
      </c>
      <c r="E29" s="35">
        <v>900</v>
      </c>
      <c r="F29" s="35"/>
      <c r="G29" s="36"/>
      <c r="H29" s="35">
        <v>8300000</v>
      </c>
      <c r="I29" s="35">
        <v>2542900</v>
      </c>
      <c r="J29" s="35"/>
      <c r="K29" s="35"/>
      <c r="L29" s="36"/>
      <c r="M29" s="170"/>
      <c r="N29" s="12">
        <f t="shared" si="9"/>
        <v>9300000</v>
      </c>
      <c r="O29" s="12">
        <f t="shared" si="11"/>
        <v>2543800</v>
      </c>
      <c r="P29" s="96">
        <f>SUM(N29-O29)</f>
        <v>6756200</v>
      </c>
      <c r="Q29" s="110">
        <f t="shared" si="6"/>
        <v>27.35268817204301</v>
      </c>
      <c r="R29" s="110">
        <f t="shared" si="13"/>
        <v>0.09</v>
      </c>
      <c r="S29" s="110"/>
    </row>
    <row r="30" spans="1:57">
      <c r="A30" s="32"/>
      <c r="B30" s="33" t="s">
        <v>19</v>
      </c>
      <c r="C30" s="34" t="s">
        <v>20</v>
      </c>
      <c r="D30" s="35">
        <v>0</v>
      </c>
      <c r="E30" s="35">
        <v>33000</v>
      </c>
      <c r="F30" s="35"/>
      <c r="G30" s="36"/>
      <c r="H30" s="35">
        <v>0</v>
      </c>
      <c r="I30" s="35"/>
      <c r="J30" s="35"/>
      <c r="K30" s="35"/>
      <c r="L30" s="36"/>
      <c r="M30" s="170"/>
      <c r="N30" s="12">
        <f t="shared" si="9"/>
        <v>0</v>
      </c>
      <c r="O30" s="12">
        <f t="shared" si="11"/>
        <v>33000</v>
      </c>
      <c r="P30" s="96">
        <f>SUM(N30-O30)</f>
        <v>-33000</v>
      </c>
      <c r="Q30" s="110" t="e">
        <f t="shared" si="6"/>
        <v>#DIV/0!</v>
      </c>
      <c r="R30" s="110" t="e">
        <f t="shared" si="13"/>
        <v>#DIV/0!</v>
      </c>
      <c r="S30" s="110"/>
    </row>
    <row r="31" spans="1:57">
      <c r="A31" s="32"/>
      <c r="B31" s="33" t="s">
        <v>21</v>
      </c>
      <c r="C31" s="34" t="s">
        <v>22</v>
      </c>
      <c r="D31" s="35">
        <v>4500000</v>
      </c>
      <c r="E31" s="35">
        <v>1219981</v>
      </c>
      <c r="F31" s="35"/>
      <c r="G31" s="36"/>
      <c r="H31" s="35">
        <v>1000000</v>
      </c>
      <c r="I31" s="35">
        <v>0</v>
      </c>
      <c r="J31" s="35"/>
      <c r="K31" s="35"/>
      <c r="L31" s="36"/>
      <c r="M31" s="170"/>
      <c r="N31" s="12">
        <f t="shared" si="9"/>
        <v>5500000</v>
      </c>
      <c r="O31" s="12">
        <f t="shared" si="11"/>
        <v>1219981</v>
      </c>
      <c r="P31" s="96">
        <f>SUM(N31-O31)</f>
        <v>4280019</v>
      </c>
      <c r="Q31" s="110">
        <f t="shared" si="6"/>
        <v>22.181472727272727</v>
      </c>
      <c r="R31" s="110">
        <f t="shared" si="13"/>
        <v>27.110688888888891</v>
      </c>
      <c r="S31" s="110"/>
    </row>
    <row r="32" spans="1:57" s="44" customFormat="1">
      <c r="A32" s="39">
        <v>74</v>
      </c>
      <c r="B32" s="40"/>
      <c r="C32" s="41" t="s">
        <v>23</v>
      </c>
      <c r="D32" s="42">
        <f>SUM(D33:D34)</f>
        <v>27000000</v>
      </c>
      <c r="E32" s="42">
        <f t="shared" ref="E32:L32" si="14">SUM(E33:E34)</f>
        <v>14728969</v>
      </c>
      <c r="F32" s="42">
        <f t="shared" si="14"/>
        <v>201979000</v>
      </c>
      <c r="G32" s="42">
        <f t="shared" si="14"/>
        <v>101525967</v>
      </c>
      <c r="H32" s="42">
        <f t="shared" si="14"/>
        <v>0</v>
      </c>
      <c r="I32" s="42">
        <f t="shared" si="14"/>
        <v>109763</v>
      </c>
      <c r="J32" s="42">
        <f t="shared" si="14"/>
        <v>15500000</v>
      </c>
      <c r="K32" s="42">
        <f t="shared" si="14"/>
        <v>3101009</v>
      </c>
      <c r="L32" s="248">
        <f t="shared" si="14"/>
        <v>0</v>
      </c>
      <c r="M32" s="199">
        <f>SUM(M33)</f>
        <v>0</v>
      </c>
      <c r="N32" s="105">
        <f t="shared" si="9"/>
        <v>244479000</v>
      </c>
      <c r="O32" s="106">
        <f>SUM(M32+K32+I32+G33+E32)</f>
        <v>119465708</v>
      </c>
      <c r="P32" s="96">
        <f t="shared" si="10"/>
        <v>125013292</v>
      </c>
      <c r="Q32" s="110">
        <f t="shared" si="6"/>
        <v>48.865427296414005</v>
      </c>
      <c r="R32" s="110">
        <f t="shared" si="13"/>
        <v>54.551737037037043</v>
      </c>
      <c r="S32" s="110">
        <f>SUM(G32/F32*100)</f>
        <v>50.265605335208122</v>
      </c>
      <c r="T32" s="147"/>
      <c r="U32" s="147"/>
      <c r="V32" s="147"/>
      <c r="W32" s="147"/>
      <c r="X32" s="147"/>
      <c r="Y32" s="147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</row>
    <row r="33" spans="1:57">
      <c r="A33" s="32"/>
      <c r="B33" s="33" t="s">
        <v>24</v>
      </c>
      <c r="C33" s="34" t="s">
        <v>25</v>
      </c>
      <c r="D33" s="35">
        <v>27000000</v>
      </c>
      <c r="E33" s="35">
        <v>14668810</v>
      </c>
      <c r="F33" s="35">
        <v>201979000</v>
      </c>
      <c r="G33" s="35">
        <v>101525967</v>
      </c>
      <c r="H33" s="35"/>
      <c r="I33" s="35">
        <v>109763</v>
      </c>
      <c r="J33" s="35"/>
      <c r="K33" s="35">
        <v>3101009</v>
      </c>
      <c r="L33" s="36"/>
      <c r="M33" s="170"/>
      <c r="N33" s="12">
        <f t="shared" si="9"/>
        <v>228979000</v>
      </c>
      <c r="O33" s="12">
        <f>SUM(M33+K33+I33+G33+E33)</f>
        <v>119405549</v>
      </c>
      <c r="P33" s="96">
        <f t="shared" si="10"/>
        <v>109573451</v>
      </c>
      <c r="Q33" s="110"/>
      <c r="R33" s="110">
        <f t="shared" si="13"/>
        <v>54.32892592592593</v>
      </c>
      <c r="S33" s="110">
        <f>SUM(G33/F33*100)</f>
        <v>50.265605335208122</v>
      </c>
    </row>
    <row r="34" spans="1:57">
      <c r="A34" s="316"/>
      <c r="B34" s="33" t="s">
        <v>26</v>
      </c>
      <c r="C34" s="34" t="s">
        <v>27</v>
      </c>
      <c r="D34" s="35">
        <v>0</v>
      </c>
      <c r="E34" s="35">
        <v>60159</v>
      </c>
      <c r="F34" s="35"/>
      <c r="G34" s="36"/>
      <c r="H34" s="35"/>
      <c r="I34" s="35"/>
      <c r="J34" s="35">
        <v>15500000</v>
      </c>
      <c r="K34" s="35"/>
      <c r="L34" s="36"/>
      <c r="M34" s="35"/>
      <c r="N34" s="12">
        <f t="shared" si="9"/>
        <v>15500000</v>
      </c>
      <c r="O34" s="12">
        <f>SUM(M34+K34+I34+G34+E34)</f>
        <v>60159</v>
      </c>
      <c r="P34" s="12">
        <f t="shared" si="10"/>
        <v>15439841</v>
      </c>
      <c r="Q34" s="110"/>
      <c r="R34" s="110" t="e">
        <f t="shared" si="13"/>
        <v>#DIV/0!</v>
      </c>
      <c r="S34" s="110"/>
    </row>
    <row r="35" spans="1:57" ht="12.75">
      <c r="A35" s="316">
        <v>76</v>
      </c>
      <c r="B35" s="317"/>
      <c r="C35" s="321" t="s">
        <v>182</v>
      </c>
      <c r="D35" s="318"/>
      <c r="E35" s="318"/>
      <c r="F35" s="318"/>
      <c r="G35" s="319"/>
      <c r="H35" s="318"/>
      <c r="I35" s="318"/>
      <c r="J35" s="318"/>
      <c r="K35" s="318"/>
      <c r="L35" s="319">
        <v>0</v>
      </c>
      <c r="M35" s="318">
        <f>SUM(M36)</f>
        <v>1787018</v>
      </c>
      <c r="N35" s="320"/>
      <c r="O35" s="12">
        <f>SUM(M35+K35+I35+G35+E35)</f>
        <v>1787018</v>
      </c>
      <c r="P35" s="12">
        <f t="shared" si="10"/>
        <v>-1787018</v>
      </c>
      <c r="Q35" s="110"/>
      <c r="R35" s="110"/>
      <c r="S35" s="110"/>
    </row>
    <row r="36" spans="1:57">
      <c r="A36" s="306"/>
      <c r="B36" s="307">
        <v>761</v>
      </c>
      <c r="C36" s="308" t="s">
        <v>181</v>
      </c>
      <c r="D36" s="309">
        <v>0</v>
      </c>
      <c r="E36" s="309">
        <v>0</v>
      </c>
      <c r="F36" s="309">
        <v>0</v>
      </c>
      <c r="G36" s="310">
        <v>0</v>
      </c>
      <c r="H36" s="309">
        <v>0</v>
      </c>
      <c r="I36" s="309">
        <v>0</v>
      </c>
      <c r="J36" s="309">
        <v>0</v>
      </c>
      <c r="K36" s="309">
        <v>0</v>
      </c>
      <c r="L36" s="310">
        <v>0</v>
      </c>
      <c r="M36" s="309">
        <v>1787018</v>
      </c>
      <c r="N36" s="311"/>
      <c r="O36" s="311"/>
      <c r="P36" s="96"/>
      <c r="Q36" s="110"/>
      <c r="R36" s="110"/>
      <c r="S36" s="110"/>
    </row>
    <row r="37" spans="1:57" ht="12" thickBot="1">
      <c r="A37" s="306"/>
      <c r="B37" s="307"/>
      <c r="C37" s="308"/>
      <c r="D37" s="309"/>
      <c r="E37" s="309"/>
      <c r="F37" s="309"/>
      <c r="G37" s="310"/>
      <c r="H37" s="309"/>
      <c r="I37" s="309"/>
      <c r="J37" s="309"/>
      <c r="K37" s="309"/>
      <c r="L37" s="310"/>
      <c r="M37" s="309"/>
      <c r="N37" s="311"/>
      <c r="O37" s="311"/>
      <c r="P37" s="96"/>
      <c r="Q37" s="110"/>
      <c r="R37" s="110"/>
      <c r="S37" s="110"/>
    </row>
    <row r="38" spans="1:57">
      <c r="A38" s="75" t="s">
        <v>55</v>
      </c>
      <c r="B38" s="47"/>
      <c r="C38" s="47"/>
      <c r="D38" s="299">
        <f>SUM(D39)</f>
        <v>12000000</v>
      </c>
      <c r="E38" s="299">
        <f t="shared" ref="E38:O38" si="15">SUM(E39)</f>
        <v>4041497</v>
      </c>
      <c r="F38" s="299">
        <f t="shared" si="15"/>
        <v>0</v>
      </c>
      <c r="G38" s="299">
        <f t="shared" si="15"/>
        <v>0</v>
      </c>
      <c r="H38" s="300">
        <f t="shared" si="15"/>
        <v>0</v>
      </c>
      <c r="I38" s="300">
        <f t="shared" si="15"/>
        <v>0</v>
      </c>
      <c r="J38" s="301">
        <f t="shared" si="15"/>
        <v>0</v>
      </c>
      <c r="K38" s="301">
        <f t="shared" si="15"/>
        <v>0</v>
      </c>
      <c r="L38" s="301">
        <f t="shared" si="15"/>
        <v>0</v>
      </c>
      <c r="M38" s="301">
        <f t="shared" si="15"/>
        <v>0</v>
      </c>
      <c r="N38" s="301">
        <f t="shared" si="15"/>
        <v>12000000</v>
      </c>
      <c r="O38" s="301">
        <f t="shared" si="15"/>
        <v>4041497</v>
      </c>
      <c r="P38" s="96">
        <f t="shared" si="10"/>
        <v>7958503</v>
      </c>
      <c r="Q38" s="110">
        <f>SUM(O38/N38*100)</f>
        <v>33.679141666666666</v>
      </c>
      <c r="R38" s="110">
        <f>SUM(E38/D38*100)</f>
        <v>33.679141666666666</v>
      </c>
      <c r="S38" s="110"/>
    </row>
    <row r="39" spans="1:57" s="52" customFormat="1" ht="19.5" customHeight="1">
      <c r="A39" s="48">
        <v>73</v>
      </c>
      <c r="B39" s="49"/>
      <c r="C39" s="50" t="s">
        <v>28</v>
      </c>
      <c r="D39" s="51">
        <f>SUM(D40:D41)</f>
        <v>12000000</v>
      </c>
      <c r="E39" s="51">
        <f t="shared" ref="E39:M39" si="16">SUM(E40:E41)</f>
        <v>4041497</v>
      </c>
      <c r="F39" s="51">
        <f t="shared" si="16"/>
        <v>0</v>
      </c>
      <c r="G39" s="51">
        <f t="shared" si="16"/>
        <v>0</v>
      </c>
      <c r="H39" s="51">
        <f t="shared" si="16"/>
        <v>0</v>
      </c>
      <c r="I39" s="51">
        <f t="shared" si="16"/>
        <v>0</v>
      </c>
      <c r="J39" s="51">
        <f t="shared" si="16"/>
        <v>0</v>
      </c>
      <c r="K39" s="51">
        <f t="shared" si="16"/>
        <v>0</v>
      </c>
      <c r="L39" s="51">
        <f t="shared" si="16"/>
        <v>0</v>
      </c>
      <c r="M39" s="51">
        <f t="shared" si="16"/>
        <v>0</v>
      </c>
      <c r="N39" s="51">
        <f>SUM(N40:N41)</f>
        <v>12000000</v>
      </c>
      <c r="O39" s="51">
        <f>SUM(O40:O41)</f>
        <v>4041497</v>
      </c>
      <c r="P39" s="96">
        <f t="shared" si="10"/>
        <v>7958503</v>
      </c>
      <c r="Q39" s="110">
        <f>SUM(O39/N39*100)</f>
        <v>33.679141666666666</v>
      </c>
      <c r="R39" s="110">
        <f>SUM(E39/D39*100)</f>
        <v>33.679141666666666</v>
      </c>
      <c r="S39" s="110"/>
      <c r="T39" s="145"/>
      <c r="U39" s="145"/>
      <c r="V39" s="145"/>
      <c r="W39" s="145"/>
      <c r="X39" s="145"/>
      <c r="Y39" s="145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</row>
    <row r="40" spans="1:57">
      <c r="A40" s="32"/>
      <c r="B40" s="33" t="s">
        <v>29</v>
      </c>
      <c r="C40" s="34" t="s">
        <v>30</v>
      </c>
      <c r="D40" s="35">
        <v>1000000</v>
      </c>
      <c r="E40" s="35">
        <v>0</v>
      </c>
      <c r="F40" s="35"/>
      <c r="G40" s="36"/>
      <c r="H40" s="35">
        <v>0</v>
      </c>
      <c r="I40" s="35">
        <v>0</v>
      </c>
      <c r="J40" s="35"/>
      <c r="K40" s="35"/>
      <c r="L40" s="36"/>
      <c r="M40" s="35"/>
      <c r="N40" s="12">
        <f>SUM(L40+J40+H40+F40+D40)</f>
        <v>1000000</v>
      </c>
      <c r="O40" s="12">
        <f>SUM(M40+K40+I40+G40+E40)</f>
        <v>0</v>
      </c>
      <c r="P40" s="96">
        <f t="shared" si="10"/>
        <v>1000000</v>
      </c>
      <c r="Q40" s="110">
        <f>SUM(O40/N40*100)</f>
        <v>0</v>
      </c>
      <c r="R40" s="110">
        <f>SUM(E40/D40*100)</f>
        <v>0</v>
      </c>
      <c r="S40" s="110"/>
    </row>
    <row r="41" spans="1:57">
      <c r="A41" s="32"/>
      <c r="B41" s="33" t="s">
        <v>31</v>
      </c>
      <c r="C41" s="34" t="s">
        <v>32</v>
      </c>
      <c r="D41" s="35">
        <v>11000000</v>
      </c>
      <c r="E41" s="35">
        <v>4041497</v>
      </c>
      <c r="F41" s="35"/>
      <c r="G41" s="36"/>
      <c r="H41" s="35"/>
      <c r="I41" s="35"/>
      <c r="J41" s="35"/>
      <c r="K41" s="35"/>
      <c r="L41" s="36"/>
      <c r="M41" s="35"/>
      <c r="N41" s="12">
        <f>SUM(L41+J41+H41+F41+D41)</f>
        <v>11000000</v>
      </c>
      <c r="O41" s="12">
        <f>SUM(M41+K41+I41+G41+E41)</f>
        <v>4041497</v>
      </c>
      <c r="P41" s="96">
        <f t="shared" si="10"/>
        <v>6958503</v>
      </c>
      <c r="Q41" s="110">
        <f>SUM(O41/N41*100)</f>
        <v>36.740881818181819</v>
      </c>
      <c r="R41" s="110">
        <f>SUM(E41/D41*100)</f>
        <v>36.740881818181819</v>
      </c>
      <c r="S41" s="110"/>
    </row>
    <row r="42" spans="1:57">
      <c r="A42" s="210">
        <v>74</v>
      </c>
      <c r="B42" s="40">
        <v>74</v>
      </c>
      <c r="C42" s="211" t="s">
        <v>23</v>
      </c>
      <c r="D42" s="298"/>
      <c r="E42" s="298"/>
      <c r="F42" s="298"/>
      <c r="G42" s="298"/>
      <c r="H42" s="298"/>
      <c r="I42" s="298"/>
      <c r="J42" s="51"/>
      <c r="K42" s="51">
        <f>SUM(K43)</f>
        <v>0</v>
      </c>
      <c r="L42" s="51">
        <f>SUM(L43)</f>
        <v>0</v>
      </c>
      <c r="M42" s="51">
        <f>SUM(M43)</f>
        <v>0</v>
      </c>
      <c r="N42" s="51">
        <f>SUM(N43)</f>
        <v>0</v>
      </c>
      <c r="O42" s="106">
        <f>SUM(E42+G42+I42+K42)</f>
        <v>0</v>
      </c>
      <c r="P42" s="214"/>
      <c r="Q42" s="110"/>
      <c r="R42" s="110"/>
      <c r="S42" s="110"/>
    </row>
    <row r="43" spans="1:57">
      <c r="A43" s="32"/>
      <c r="B43" s="54">
        <v>741</v>
      </c>
      <c r="C43" s="34" t="s">
        <v>143</v>
      </c>
      <c r="D43" s="35"/>
      <c r="E43" s="35"/>
      <c r="F43" s="35"/>
      <c r="G43" s="35">
        <v>0</v>
      </c>
      <c r="H43" s="35"/>
      <c r="I43" s="35"/>
      <c r="J43" s="35"/>
      <c r="K43" s="35"/>
      <c r="L43" s="36"/>
      <c r="M43" s="35"/>
      <c r="N43" s="12">
        <f>SUM(L43+J43+H43+F43+D43)</f>
        <v>0</v>
      </c>
      <c r="O43" s="12">
        <f>SUM(M43+K43+I43+G43+E43)</f>
        <v>0</v>
      </c>
      <c r="P43" s="96"/>
      <c r="Q43" s="110"/>
      <c r="R43" s="110"/>
      <c r="S43" s="110"/>
    </row>
    <row r="44" spans="1:57" ht="12" thickBot="1">
      <c r="A44" s="55"/>
      <c r="B44" s="56" t="s">
        <v>33</v>
      </c>
      <c r="C44" s="57" t="s">
        <v>34</v>
      </c>
      <c r="D44" s="58"/>
      <c r="E44" s="58"/>
      <c r="F44" s="58"/>
      <c r="G44" s="59"/>
      <c r="H44" s="58"/>
      <c r="I44" s="58"/>
      <c r="J44" s="58"/>
      <c r="K44" s="58"/>
      <c r="L44" s="59"/>
      <c r="M44" s="58"/>
      <c r="N44" s="12">
        <f>SUM(D44+F44+H44+J44)</f>
        <v>0</v>
      </c>
      <c r="O44" s="12"/>
      <c r="P44" s="96">
        <f t="shared" si="10"/>
        <v>0</v>
      </c>
      <c r="Q44" s="110"/>
      <c r="R44" s="110"/>
      <c r="S44" s="110"/>
    </row>
    <row r="45" spans="1:57" ht="12" thickBot="1">
      <c r="A45" s="22"/>
      <c r="B45" s="165"/>
      <c r="C45" s="23"/>
      <c r="D45" s="175">
        <f>SUM(D21+D26+D32+D39)</f>
        <v>123742000</v>
      </c>
      <c r="E45" s="175">
        <f>SUM(E21+E26+E32+E39)</f>
        <v>36188507</v>
      </c>
      <c r="F45" s="175">
        <f t="shared" ref="F45:P45" si="17">SUM(F21+F26+F32+F39)</f>
        <v>201979000</v>
      </c>
      <c r="G45" s="175">
        <f t="shared" si="17"/>
        <v>101525967</v>
      </c>
      <c r="H45" s="175">
        <f t="shared" si="17"/>
        <v>9900000</v>
      </c>
      <c r="I45" s="175">
        <f t="shared" si="17"/>
        <v>2664443</v>
      </c>
      <c r="J45" s="175">
        <f t="shared" si="17"/>
        <v>15500000</v>
      </c>
      <c r="K45" s="175">
        <f t="shared" si="17"/>
        <v>3101009</v>
      </c>
      <c r="L45" s="175">
        <f t="shared" si="17"/>
        <v>0</v>
      </c>
      <c r="M45" s="175">
        <f t="shared" si="17"/>
        <v>0</v>
      </c>
      <c r="N45" s="175">
        <f t="shared" si="17"/>
        <v>351121000</v>
      </c>
      <c r="O45" s="175">
        <f t="shared" si="17"/>
        <v>143479926</v>
      </c>
      <c r="P45" s="175">
        <f t="shared" si="17"/>
        <v>207641074</v>
      </c>
      <c r="Q45" s="73"/>
      <c r="R45" s="73"/>
      <c r="S45" s="73"/>
    </row>
    <row r="46" spans="1:57" ht="15" customHeight="1" thickBot="1">
      <c r="A46" s="22"/>
      <c r="B46" s="165"/>
      <c r="C46" s="302" t="s">
        <v>171</v>
      </c>
      <c r="D46" s="279"/>
      <c r="E46" s="279">
        <v>2256821</v>
      </c>
      <c r="F46" s="279"/>
      <c r="G46" s="279">
        <v>815467</v>
      </c>
      <c r="H46" s="279"/>
      <c r="I46" s="279">
        <v>109763</v>
      </c>
      <c r="J46" s="279"/>
      <c r="K46" s="279">
        <v>3101009</v>
      </c>
      <c r="L46" s="279"/>
      <c r="M46" s="279"/>
      <c r="N46" s="280">
        <v>0</v>
      </c>
      <c r="O46" s="175"/>
      <c r="P46" s="175"/>
      <c r="Q46" s="73"/>
      <c r="R46" s="73"/>
      <c r="S46" s="73"/>
    </row>
    <row r="47" spans="1:57" ht="24.75" customHeight="1" thickBot="1">
      <c r="A47" s="22"/>
      <c r="B47" s="165"/>
      <c r="C47" s="287" t="s">
        <v>172</v>
      </c>
      <c r="D47" s="60"/>
      <c r="E47" s="60">
        <f>SUM(E45-E46)</f>
        <v>33931686</v>
      </c>
      <c r="F47" s="60"/>
      <c r="G47" s="60">
        <f>SUM(G45-G46)</f>
        <v>100710500</v>
      </c>
      <c r="H47" s="60">
        <v>0</v>
      </c>
      <c r="I47" s="60">
        <f>SUM(I45-I46)</f>
        <v>2554680</v>
      </c>
      <c r="J47" s="60">
        <v>0</v>
      </c>
      <c r="K47" s="60">
        <f>SUM(K45-K46)</f>
        <v>0</v>
      </c>
      <c r="L47" s="60"/>
      <c r="M47" s="60"/>
      <c r="N47" s="297"/>
      <c r="O47" s="175"/>
      <c r="P47" s="175"/>
      <c r="Q47" s="73"/>
      <c r="R47" s="73"/>
      <c r="S47" s="73"/>
    </row>
    <row r="48" spans="1:57" ht="27.75" customHeight="1" thickBot="1">
      <c r="A48" s="22"/>
      <c r="B48" s="165"/>
      <c r="C48" s="23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73"/>
      <c r="R48" s="73"/>
      <c r="S48" s="73"/>
    </row>
    <row r="49" spans="1:57" ht="31.5" customHeight="1" thickBot="1">
      <c r="A49" s="7"/>
      <c r="B49" s="8"/>
      <c r="C49" s="78" t="s">
        <v>175</v>
      </c>
      <c r="D49" s="325" t="s">
        <v>156</v>
      </c>
      <c r="E49" s="326"/>
      <c r="F49" s="325" t="s">
        <v>157</v>
      </c>
      <c r="G49" s="326"/>
      <c r="H49" s="327" t="s">
        <v>158</v>
      </c>
      <c r="I49" s="328"/>
      <c r="J49" s="217" t="s">
        <v>159</v>
      </c>
      <c r="K49" s="94"/>
      <c r="L49" s="227" t="s">
        <v>153</v>
      </c>
      <c r="M49" s="312"/>
      <c r="N49" s="329" t="s">
        <v>160</v>
      </c>
      <c r="O49" s="330"/>
      <c r="P49" s="330"/>
      <c r="Q49" s="215" t="s">
        <v>128</v>
      </c>
      <c r="R49" s="215" t="s">
        <v>133</v>
      </c>
      <c r="S49" s="215" t="s">
        <v>128</v>
      </c>
      <c r="T49" s="146"/>
      <c r="U49" s="146"/>
      <c r="V49" s="146"/>
      <c r="W49" s="153"/>
      <c r="X49" s="153"/>
      <c r="Y49" s="153"/>
      <c r="Z49" s="153"/>
      <c r="AA49" s="153"/>
      <c r="AB49" s="153"/>
      <c r="AC49" s="153"/>
      <c r="AD49" s="153"/>
      <c r="AE49" s="153"/>
    </row>
    <row r="50" spans="1:57" ht="27.75" customHeight="1" thickBot="1">
      <c r="A50" s="9"/>
      <c r="B50" s="10"/>
      <c r="C50" s="79"/>
      <c r="D50" s="4" t="s">
        <v>57</v>
      </c>
      <c r="E50" s="4" t="s">
        <v>58</v>
      </c>
      <c r="F50" s="4" t="s">
        <v>59</v>
      </c>
      <c r="G50" s="2" t="s">
        <v>60</v>
      </c>
      <c r="H50" s="4" t="s">
        <v>59</v>
      </c>
      <c r="I50" s="4" t="s">
        <v>61</v>
      </c>
      <c r="J50" s="4" t="s">
        <v>59</v>
      </c>
      <c r="K50" s="4" t="s">
        <v>60</v>
      </c>
      <c r="L50" s="2" t="s">
        <v>59</v>
      </c>
      <c r="M50" s="4" t="s">
        <v>140</v>
      </c>
      <c r="N50" s="100" t="s">
        <v>59</v>
      </c>
      <c r="O50" s="100" t="s">
        <v>61</v>
      </c>
      <c r="P50" s="212" t="s">
        <v>134</v>
      </c>
      <c r="Q50" s="65" t="s">
        <v>138</v>
      </c>
      <c r="R50" s="65" t="s">
        <v>137</v>
      </c>
      <c r="S50" s="216" t="s">
        <v>152</v>
      </c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</row>
    <row r="51" spans="1:57" ht="16.5" customHeight="1" thickBot="1">
      <c r="A51" s="22"/>
      <c r="B51" s="10"/>
      <c r="C51" s="171" t="s">
        <v>132</v>
      </c>
      <c r="D51" s="172">
        <f t="shared" ref="D51:P51" si="18">SUM(D52+D70)</f>
        <v>123742000</v>
      </c>
      <c r="E51" s="172">
        <f t="shared" si="18"/>
        <v>36188507</v>
      </c>
      <c r="F51" s="172">
        <f t="shared" si="18"/>
        <v>201979000</v>
      </c>
      <c r="G51" s="172">
        <f t="shared" si="18"/>
        <v>101525967</v>
      </c>
      <c r="H51" s="172">
        <f t="shared" si="18"/>
        <v>9900000</v>
      </c>
      <c r="I51" s="172">
        <f t="shared" si="18"/>
        <v>2664443</v>
      </c>
      <c r="J51" s="172">
        <f t="shared" si="18"/>
        <v>15500000</v>
      </c>
      <c r="K51" s="172">
        <f t="shared" si="18"/>
        <v>3101009</v>
      </c>
      <c r="L51" s="172">
        <f t="shared" si="18"/>
        <v>0</v>
      </c>
      <c r="M51" s="172">
        <f t="shared" si="18"/>
        <v>0</v>
      </c>
      <c r="N51" s="172">
        <f t="shared" si="18"/>
        <v>351121000</v>
      </c>
      <c r="O51" s="172">
        <f t="shared" si="18"/>
        <v>143479926</v>
      </c>
      <c r="P51" s="172">
        <f t="shared" si="18"/>
        <v>207641074</v>
      </c>
      <c r="Q51" s="110">
        <f>SUM(O51/N51*100)</f>
        <v>40.863384986941824</v>
      </c>
      <c r="R51" s="110">
        <f>SUM(E51/D51*100)</f>
        <v>29.245128573968422</v>
      </c>
      <c r="S51" s="110">
        <f>SUM(G51/F51*100)</f>
        <v>50.265605335208122</v>
      </c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</row>
    <row r="52" spans="1:57" ht="20.25" customHeight="1">
      <c r="A52" s="53"/>
      <c r="B52" s="53"/>
      <c r="C52" s="109" t="s">
        <v>35</v>
      </c>
      <c r="D52" s="35">
        <f>SUM(D53+D57+D59+D67)</f>
        <v>80442000</v>
      </c>
      <c r="E52" s="35">
        <f t="shared" ref="E52:O52" si="19">SUM(E53+E57+E59+E67)</f>
        <v>30265324</v>
      </c>
      <c r="F52" s="35">
        <f t="shared" si="19"/>
        <v>201879000</v>
      </c>
      <c r="G52" s="35">
        <f t="shared" si="19"/>
        <v>101455977</v>
      </c>
      <c r="H52" s="35">
        <f t="shared" si="19"/>
        <v>9900000</v>
      </c>
      <c r="I52" s="35">
        <f t="shared" si="19"/>
        <v>2664443</v>
      </c>
      <c r="J52" s="35">
        <f t="shared" si="19"/>
        <v>15500000</v>
      </c>
      <c r="K52" s="35">
        <f t="shared" si="19"/>
        <v>3101009</v>
      </c>
      <c r="L52" s="35">
        <f t="shared" si="19"/>
        <v>0</v>
      </c>
      <c r="M52" s="35">
        <f t="shared" si="19"/>
        <v>0</v>
      </c>
      <c r="N52" s="35">
        <f t="shared" si="19"/>
        <v>307721000</v>
      </c>
      <c r="O52" s="35">
        <f t="shared" si="19"/>
        <v>137486753</v>
      </c>
      <c r="P52" s="96">
        <f t="shared" ref="P52:P77" si="20">SUM(N52-O52)</f>
        <v>170234247</v>
      </c>
      <c r="Q52" s="110">
        <f t="shared" ref="Q52:Q77" si="21">SUM(O52/N52*100)</f>
        <v>44.67902840560118</v>
      </c>
      <c r="R52" s="110">
        <f t="shared" ref="R52:R77" si="22">SUM(E52/D52*100)</f>
        <v>37.623783595634123</v>
      </c>
      <c r="S52" s="110">
        <f>SUM(G52/F52*100)</f>
        <v>50.255834930824903</v>
      </c>
      <c r="U52" s="175"/>
      <c r="V52" s="175"/>
    </row>
    <row r="53" spans="1:57" s="66" customFormat="1" ht="19.5" customHeight="1">
      <c r="A53" s="189">
        <v>40</v>
      </c>
      <c r="B53" s="190"/>
      <c r="C53" s="183" t="s">
        <v>36</v>
      </c>
      <c r="D53" s="196">
        <f t="shared" ref="D53:J53" si="23">SUM(D54:D56)</f>
        <v>39262000</v>
      </c>
      <c r="E53" s="191">
        <f t="shared" si="23"/>
        <v>19109133</v>
      </c>
      <c r="F53" s="196">
        <f t="shared" si="23"/>
        <v>184300000</v>
      </c>
      <c r="G53" s="196">
        <f t="shared" si="23"/>
        <v>91789293</v>
      </c>
      <c r="H53" s="196">
        <f t="shared" si="23"/>
        <v>0</v>
      </c>
      <c r="I53" s="196">
        <f t="shared" si="23"/>
        <v>0</v>
      </c>
      <c r="J53" s="196">
        <f t="shared" si="23"/>
        <v>0</v>
      </c>
      <c r="K53" s="196">
        <f>SUM(K54:K56)</f>
        <v>0</v>
      </c>
      <c r="L53" s="197">
        <f>SUM(L54:L56)</f>
        <v>0</v>
      </c>
      <c r="M53" s="315">
        <f>SUM(M54:M56)</f>
        <v>0</v>
      </c>
      <c r="N53" s="192">
        <f>SUM(D53+F53+H53+J53+L53)</f>
        <v>223562000</v>
      </c>
      <c r="O53" s="192">
        <f t="shared" ref="O53:O71" si="24">SUM(E53+G53+I53+K53+M53)</f>
        <v>110898426</v>
      </c>
      <c r="P53" s="214">
        <f t="shared" si="20"/>
        <v>112663574</v>
      </c>
      <c r="Q53" s="218">
        <f t="shared" si="21"/>
        <v>49.605221817661324</v>
      </c>
      <c r="R53" s="218">
        <f t="shared" si="22"/>
        <v>48.670808924659973</v>
      </c>
      <c r="S53" s="110">
        <f>SUM(G53/F53*100)</f>
        <v>49.804282691264248</v>
      </c>
      <c r="T53" s="147"/>
      <c r="U53" s="205"/>
      <c r="V53" s="205"/>
      <c r="W53" s="147"/>
      <c r="X53" s="147"/>
      <c r="Y53" s="147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</row>
    <row r="54" spans="1:57" ht="18" customHeight="1">
      <c r="A54" s="61"/>
      <c r="B54" s="62">
        <v>401</v>
      </c>
      <c r="C54" s="34" t="s">
        <v>37</v>
      </c>
      <c r="D54" s="63">
        <v>24800000</v>
      </c>
      <c r="E54" s="151">
        <v>12715375</v>
      </c>
      <c r="F54" s="63">
        <v>131950000</v>
      </c>
      <c r="G54" s="63">
        <v>66105998</v>
      </c>
      <c r="H54" s="63"/>
      <c r="I54" s="63"/>
      <c r="J54" s="63"/>
      <c r="K54" s="63"/>
      <c r="L54" s="64"/>
      <c r="M54" s="107"/>
      <c r="N54" s="12">
        <f>SUM(D54+F54+H54+J54+L54)</f>
        <v>156750000</v>
      </c>
      <c r="O54" s="12">
        <f t="shared" si="24"/>
        <v>78821373</v>
      </c>
      <c r="P54" s="96">
        <f t="shared" si="20"/>
        <v>77928627</v>
      </c>
      <c r="Q54" s="110">
        <f t="shared" si="21"/>
        <v>50.284767464114836</v>
      </c>
      <c r="R54" s="110">
        <f t="shared" si="22"/>
        <v>51.271673387096769</v>
      </c>
      <c r="S54" s="110">
        <f>SUM(G54/F54*100)</f>
        <v>50.09927851458886</v>
      </c>
      <c r="U54" s="175"/>
      <c r="V54" s="175"/>
    </row>
    <row r="55" spans="1:57" ht="18" customHeight="1">
      <c r="A55" s="61"/>
      <c r="B55" s="62">
        <v>402</v>
      </c>
      <c r="C55" s="34" t="s">
        <v>38</v>
      </c>
      <c r="D55" s="35">
        <v>9800000</v>
      </c>
      <c r="E55" s="150">
        <v>5086674</v>
      </c>
      <c r="F55" s="35">
        <v>52350000</v>
      </c>
      <c r="G55" s="35">
        <v>25683295</v>
      </c>
      <c r="H55" s="35"/>
      <c r="I55" s="35"/>
      <c r="J55" s="35"/>
      <c r="K55" s="35"/>
      <c r="L55" s="36"/>
      <c r="M55" s="170"/>
      <c r="N55" s="12">
        <f>SUM(D55+F55+H55+J55+L55)</f>
        <v>62150000</v>
      </c>
      <c r="O55" s="12">
        <f t="shared" si="24"/>
        <v>30769969</v>
      </c>
      <c r="P55" s="96">
        <f t="shared" si="20"/>
        <v>31380031</v>
      </c>
      <c r="Q55" s="110">
        <f t="shared" si="21"/>
        <v>49.509201930812551</v>
      </c>
      <c r="R55" s="110">
        <f t="shared" si="22"/>
        <v>51.90483673469388</v>
      </c>
      <c r="S55" s="110"/>
      <c r="U55" s="175"/>
      <c r="V55" s="175"/>
    </row>
    <row r="56" spans="1:57" ht="18" customHeight="1">
      <c r="A56" s="61"/>
      <c r="B56" s="62">
        <v>404</v>
      </c>
      <c r="C56" s="34" t="s">
        <v>65</v>
      </c>
      <c r="D56" s="35">
        <v>4662000</v>
      </c>
      <c r="E56" s="150">
        <v>1307084</v>
      </c>
      <c r="F56" s="35">
        <v>0</v>
      </c>
      <c r="G56" s="35">
        <v>0</v>
      </c>
      <c r="H56" s="35"/>
      <c r="I56" s="35"/>
      <c r="J56" s="35"/>
      <c r="K56" s="35"/>
      <c r="L56" s="36"/>
      <c r="M56" s="170"/>
      <c r="N56" s="12">
        <f>SUM(D56+F56+H56+J56+L56)</f>
        <v>4662000</v>
      </c>
      <c r="O56" s="12">
        <f t="shared" si="24"/>
        <v>1307084</v>
      </c>
      <c r="P56" s="96">
        <f t="shared" si="20"/>
        <v>3354916</v>
      </c>
      <c r="Q56" s="110">
        <f t="shared" si="21"/>
        <v>28.036979836979835</v>
      </c>
      <c r="R56" s="110">
        <f t="shared" si="22"/>
        <v>28.036979836979835</v>
      </c>
      <c r="S56" s="110"/>
      <c r="U56" s="175"/>
      <c r="V56" s="175"/>
    </row>
    <row r="57" spans="1:57" s="66" customFormat="1" ht="18" customHeight="1">
      <c r="A57" s="39">
        <v>41</v>
      </c>
      <c r="B57" s="187"/>
      <c r="C57" s="41" t="s">
        <v>39</v>
      </c>
      <c r="D57" s="42">
        <f>SUM(D58:D58)</f>
        <v>400000</v>
      </c>
      <c r="E57" s="185">
        <f>SUM(E58:E58)</f>
        <v>165000</v>
      </c>
      <c r="F57" s="42"/>
      <c r="G57" s="42"/>
      <c r="H57" s="42"/>
      <c r="I57" s="42"/>
      <c r="J57" s="42"/>
      <c r="K57" s="42"/>
      <c r="L57" s="43"/>
      <c r="M57" s="199"/>
      <c r="N57" s="106">
        <f t="shared" ref="N57:O77" si="25">SUM(D57+F57+H57+J57+L57)</f>
        <v>400000</v>
      </c>
      <c r="O57" s="106">
        <f t="shared" si="24"/>
        <v>165000</v>
      </c>
      <c r="P57" s="214">
        <f t="shared" si="20"/>
        <v>235000</v>
      </c>
      <c r="Q57" s="218">
        <f t="shared" si="21"/>
        <v>41.25</v>
      </c>
      <c r="R57" s="218">
        <f t="shared" si="22"/>
        <v>41.25</v>
      </c>
      <c r="S57" s="110"/>
      <c r="T57" s="147"/>
      <c r="U57" s="205"/>
      <c r="V57" s="205"/>
      <c r="W57" s="147"/>
      <c r="X57" s="147"/>
      <c r="Y57" s="147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</row>
    <row r="58" spans="1:57" ht="18" customHeight="1">
      <c r="A58" s="61"/>
      <c r="B58" s="62">
        <v>413</v>
      </c>
      <c r="C58" s="34" t="s">
        <v>40</v>
      </c>
      <c r="D58" s="35">
        <v>400000</v>
      </c>
      <c r="E58" s="150">
        <v>165000</v>
      </c>
      <c r="F58" s="35">
        <v>0</v>
      </c>
      <c r="G58" s="35">
        <v>0</v>
      </c>
      <c r="H58" s="35"/>
      <c r="I58" s="35"/>
      <c r="J58" s="35"/>
      <c r="K58" s="35"/>
      <c r="L58" s="36"/>
      <c r="M58" s="170"/>
      <c r="N58" s="12">
        <f t="shared" si="25"/>
        <v>400000</v>
      </c>
      <c r="O58" s="12">
        <f t="shared" si="24"/>
        <v>165000</v>
      </c>
      <c r="P58" s="96">
        <f t="shared" si="20"/>
        <v>235000</v>
      </c>
      <c r="Q58" s="110">
        <f t="shared" si="21"/>
        <v>41.25</v>
      </c>
      <c r="R58" s="110">
        <f t="shared" si="22"/>
        <v>41.25</v>
      </c>
      <c r="S58" s="110"/>
      <c r="U58" s="175"/>
      <c r="V58" s="175"/>
    </row>
    <row r="59" spans="1:57" s="66" customFormat="1" ht="18" customHeight="1">
      <c r="A59" s="39">
        <v>42</v>
      </c>
      <c r="B59" s="187"/>
      <c r="C59" s="41" t="s">
        <v>41</v>
      </c>
      <c r="D59" s="42">
        <f t="shared" ref="D59:M59" si="26">SUM(D60:D66)</f>
        <v>32620000</v>
      </c>
      <c r="E59" s="185">
        <f>SUM(E60:E66)</f>
        <v>9612037</v>
      </c>
      <c r="F59" s="42">
        <f>SUM(F60:F66)</f>
        <v>17579000</v>
      </c>
      <c r="G59" s="42">
        <f>SUM(G60:G66)</f>
        <v>9666684</v>
      </c>
      <c r="H59" s="42">
        <f>SUM(H60:H66)</f>
        <v>9900000</v>
      </c>
      <c r="I59" s="42">
        <f>SUM(I60:I66)</f>
        <v>2664443</v>
      </c>
      <c r="J59" s="42">
        <f t="shared" si="26"/>
        <v>15500000</v>
      </c>
      <c r="K59" s="42">
        <f t="shared" si="26"/>
        <v>3101009</v>
      </c>
      <c r="L59" s="42">
        <f t="shared" si="26"/>
        <v>0</v>
      </c>
      <c r="M59" s="199">
        <f t="shared" si="26"/>
        <v>0</v>
      </c>
      <c r="N59" s="106">
        <f t="shared" si="25"/>
        <v>75599000</v>
      </c>
      <c r="O59" s="106">
        <f t="shared" si="24"/>
        <v>25044173</v>
      </c>
      <c r="P59" s="214">
        <f t="shared" si="20"/>
        <v>50554827</v>
      </c>
      <c r="Q59" s="218">
        <f t="shared" si="21"/>
        <v>33.127651159406867</v>
      </c>
      <c r="R59" s="218">
        <f t="shared" si="22"/>
        <v>29.466698344573881</v>
      </c>
      <c r="S59" s="218">
        <f t="shared" ref="S59:S66" si="27">SUM(G59/F59*100)</f>
        <v>54.989953922293644</v>
      </c>
      <c r="T59" s="147"/>
      <c r="U59" s="205"/>
      <c r="V59" s="205"/>
      <c r="W59" s="147"/>
      <c r="X59" s="147"/>
      <c r="Y59" s="147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</row>
    <row r="60" spans="1:57" ht="18" customHeight="1">
      <c r="A60" s="61"/>
      <c r="B60" s="62">
        <v>420</v>
      </c>
      <c r="C60" s="34" t="s">
        <v>42</v>
      </c>
      <c r="D60" s="35">
        <v>900000</v>
      </c>
      <c r="E60" s="150">
        <v>137610</v>
      </c>
      <c r="F60" s="35">
        <v>461000</v>
      </c>
      <c r="G60" s="35">
        <v>126161</v>
      </c>
      <c r="H60" s="35">
        <v>400000</v>
      </c>
      <c r="I60" s="35">
        <v>27510</v>
      </c>
      <c r="J60" s="35">
        <v>4850000</v>
      </c>
      <c r="K60" s="35">
        <v>1640908</v>
      </c>
      <c r="L60" s="36"/>
      <c r="M60" s="170"/>
      <c r="N60" s="12">
        <f t="shared" si="25"/>
        <v>6611000</v>
      </c>
      <c r="O60" s="12">
        <f t="shared" si="24"/>
        <v>1932189</v>
      </c>
      <c r="P60" s="96">
        <f t="shared" ref="P60:P66" si="28">SUM(N60-O60)</f>
        <v>4678811</v>
      </c>
      <c r="Q60" s="110">
        <f t="shared" si="21"/>
        <v>29.22687944335199</v>
      </c>
      <c r="R60" s="110">
        <f t="shared" si="22"/>
        <v>15.290000000000001</v>
      </c>
      <c r="S60" s="110">
        <f t="shared" si="27"/>
        <v>27.366811279826464</v>
      </c>
      <c r="U60" s="175"/>
      <c r="V60" s="175"/>
    </row>
    <row r="61" spans="1:57" ht="18" customHeight="1">
      <c r="A61" s="61"/>
      <c r="B61" s="62">
        <v>421</v>
      </c>
      <c r="C61" s="34" t="s">
        <v>43</v>
      </c>
      <c r="D61" s="35">
        <v>10300000</v>
      </c>
      <c r="E61" s="150">
        <v>4875167</v>
      </c>
      <c r="F61" s="35">
        <v>7200000</v>
      </c>
      <c r="G61" s="35">
        <v>4619951</v>
      </c>
      <c r="H61" s="35">
        <v>1700000</v>
      </c>
      <c r="I61" s="35">
        <v>166490</v>
      </c>
      <c r="J61" s="35">
        <v>4200000</v>
      </c>
      <c r="K61" s="35">
        <v>1014943</v>
      </c>
      <c r="L61" s="36"/>
      <c r="M61" s="170"/>
      <c r="N61" s="12">
        <f t="shared" si="25"/>
        <v>23400000</v>
      </c>
      <c r="O61" s="12">
        <f t="shared" si="24"/>
        <v>10676551</v>
      </c>
      <c r="P61" s="96">
        <f t="shared" si="28"/>
        <v>12723449</v>
      </c>
      <c r="Q61" s="110">
        <f t="shared" si="21"/>
        <v>45.626286324786328</v>
      </c>
      <c r="R61" s="110">
        <f t="shared" si="22"/>
        <v>47.33171844660194</v>
      </c>
      <c r="S61" s="110">
        <f t="shared" si="27"/>
        <v>64.16598611111111</v>
      </c>
      <c r="U61" s="175"/>
      <c r="V61" s="175"/>
    </row>
    <row r="62" spans="1:57" ht="18" customHeight="1">
      <c r="A62" s="61"/>
      <c r="B62" s="62">
        <v>423</v>
      </c>
      <c r="C62" s="265" t="s">
        <v>151</v>
      </c>
      <c r="D62" s="35">
        <v>6320000</v>
      </c>
      <c r="E62" s="150">
        <v>1259095</v>
      </c>
      <c r="F62" s="35">
        <v>3300000</v>
      </c>
      <c r="G62" s="35">
        <v>1347141</v>
      </c>
      <c r="H62" s="35">
        <v>3700000</v>
      </c>
      <c r="I62" s="35">
        <v>1615784</v>
      </c>
      <c r="J62" s="35">
        <v>600000</v>
      </c>
      <c r="K62" s="35">
        <v>107860</v>
      </c>
      <c r="L62" s="36"/>
      <c r="M62" s="170"/>
      <c r="N62" s="12">
        <f t="shared" si="25"/>
        <v>13920000</v>
      </c>
      <c r="O62" s="12">
        <f t="shared" si="24"/>
        <v>4329880</v>
      </c>
      <c r="P62" s="96">
        <f t="shared" si="28"/>
        <v>9590120</v>
      </c>
      <c r="Q62" s="110">
        <f t="shared" si="21"/>
        <v>31.10545977011494</v>
      </c>
      <c r="R62" s="110">
        <f t="shared" si="22"/>
        <v>19.92238924050633</v>
      </c>
      <c r="S62" s="110">
        <f t="shared" si="27"/>
        <v>40.822454545454548</v>
      </c>
      <c r="U62" s="175"/>
      <c r="V62" s="175"/>
    </row>
    <row r="63" spans="1:57" ht="18" customHeight="1">
      <c r="A63" s="61"/>
      <c r="B63" s="62">
        <v>424</v>
      </c>
      <c r="C63" s="34" t="s">
        <v>44</v>
      </c>
      <c r="D63" s="35">
        <v>6500000</v>
      </c>
      <c r="E63" s="150">
        <v>1581636</v>
      </c>
      <c r="F63" s="35">
        <v>2400000</v>
      </c>
      <c r="G63" s="35">
        <v>702405</v>
      </c>
      <c r="H63" s="35">
        <v>1200000</v>
      </c>
      <c r="I63" s="35">
        <v>158450</v>
      </c>
      <c r="J63" s="35">
        <v>500000</v>
      </c>
      <c r="K63" s="35">
        <v>0</v>
      </c>
      <c r="L63" s="36"/>
      <c r="M63" s="170"/>
      <c r="N63" s="12">
        <f t="shared" si="25"/>
        <v>10600000</v>
      </c>
      <c r="O63" s="12">
        <f t="shared" si="24"/>
        <v>2442491</v>
      </c>
      <c r="P63" s="96">
        <f t="shared" si="28"/>
        <v>8157509</v>
      </c>
      <c r="Q63" s="110">
        <f t="shared" si="21"/>
        <v>23.0423679245283</v>
      </c>
      <c r="R63" s="110">
        <f t="shared" si="22"/>
        <v>24.33286153846154</v>
      </c>
      <c r="S63" s="110">
        <f t="shared" si="27"/>
        <v>29.266874999999999</v>
      </c>
      <c r="U63" s="175"/>
      <c r="V63" s="175"/>
    </row>
    <row r="64" spans="1:57" ht="18" customHeight="1">
      <c r="A64" s="61"/>
      <c r="B64" s="62">
        <v>425</v>
      </c>
      <c r="C64" s="34" t="s">
        <v>45</v>
      </c>
      <c r="D64" s="35">
        <v>3800000</v>
      </c>
      <c r="E64" s="150">
        <v>788949</v>
      </c>
      <c r="F64" s="35">
        <v>3000000</v>
      </c>
      <c r="G64" s="35">
        <v>2353145</v>
      </c>
      <c r="H64" s="35">
        <v>1300000</v>
      </c>
      <c r="I64" s="35">
        <v>544938</v>
      </c>
      <c r="J64" s="35">
        <v>4850000</v>
      </c>
      <c r="K64" s="35">
        <v>303101</v>
      </c>
      <c r="L64" s="36"/>
      <c r="M64" s="170"/>
      <c r="N64" s="12">
        <f t="shared" si="25"/>
        <v>12950000</v>
      </c>
      <c r="O64" s="12">
        <f t="shared" si="24"/>
        <v>3990133</v>
      </c>
      <c r="P64" s="96">
        <f t="shared" si="28"/>
        <v>8959867</v>
      </c>
      <c r="Q64" s="110">
        <f t="shared" si="21"/>
        <v>30.811837837837835</v>
      </c>
      <c r="R64" s="110">
        <f t="shared" si="22"/>
        <v>20.761815789473683</v>
      </c>
      <c r="S64" s="110">
        <f t="shared" si="27"/>
        <v>78.43816666666666</v>
      </c>
      <c r="U64" s="175"/>
      <c r="V64" s="175"/>
    </row>
    <row r="65" spans="1:57" ht="18" customHeight="1">
      <c r="A65" s="61"/>
      <c r="B65" s="62">
        <v>426</v>
      </c>
      <c r="C65" s="34" t="s">
        <v>46</v>
      </c>
      <c r="D65" s="35">
        <v>3400000</v>
      </c>
      <c r="E65" s="150">
        <v>653838</v>
      </c>
      <c r="F65" s="35">
        <v>918000</v>
      </c>
      <c r="G65" s="35">
        <v>229590</v>
      </c>
      <c r="H65" s="35">
        <v>1100000</v>
      </c>
      <c r="I65" s="35">
        <v>119873</v>
      </c>
      <c r="J65" s="35">
        <v>500000</v>
      </c>
      <c r="K65" s="35">
        <v>34197</v>
      </c>
      <c r="L65" s="36"/>
      <c r="M65" s="170"/>
      <c r="N65" s="12">
        <f t="shared" si="25"/>
        <v>5918000</v>
      </c>
      <c r="O65" s="12">
        <f t="shared" si="24"/>
        <v>1037498</v>
      </c>
      <c r="P65" s="96">
        <f t="shared" si="28"/>
        <v>4880502</v>
      </c>
      <c r="Q65" s="110">
        <f t="shared" si="21"/>
        <v>17.531226765799257</v>
      </c>
      <c r="R65" s="110">
        <f t="shared" si="22"/>
        <v>19.230529411764703</v>
      </c>
      <c r="S65" s="110">
        <f t="shared" si="27"/>
        <v>25.009803921568629</v>
      </c>
      <c r="U65" s="175"/>
      <c r="V65" s="175"/>
    </row>
    <row r="66" spans="1:57" ht="18" customHeight="1">
      <c r="A66" s="61"/>
      <c r="B66" s="62">
        <v>427</v>
      </c>
      <c r="C66" s="34" t="s">
        <v>66</v>
      </c>
      <c r="D66" s="35">
        <v>1400000</v>
      </c>
      <c r="E66" s="150">
        <v>315742</v>
      </c>
      <c r="F66" s="35">
        <v>300000</v>
      </c>
      <c r="G66" s="35">
        <v>288291</v>
      </c>
      <c r="H66" s="35">
        <v>500000</v>
      </c>
      <c r="I66" s="35">
        <v>31398</v>
      </c>
      <c r="J66" s="35"/>
      <c r="K66" s="35"/>
      <c r="L66" s="36"/>
      <c r="M66" s="170"/>
      <c r="N66" s="12">
        <f t="shared" si="25"/>
        <v>2200000</v>
      </c>
      <c r="O66" s="12">
        <f t="shared" si="24"/>
        <v>635431</v>
      </c>
      <c r="P66" s="96">
        <f t="shared" si="28"/>
        <v>1564569</v>
      </c>
      <c r="Q66" s="110">
        <f t="shared" si="21"/>
        <v>28.883227272727275</v>
      </c>
      <c r="R66" s="110">
        <f t="shared" si="22"/>
        <v>22.553000000000001</v>
      </c>
      <c r="S66" s="110">
        <f t="shared" si="27"/>
        <v>96.096999999999994</v>
      </c>
      <c r="U66" s="175"/>
      <c r="V66" s="175"/>
    </row>
    <row r="67" spans="1:57" s="66" customFormat="1" ht="18" customHeight="1">
      <c r="A67" s="39">
        <v>46</v>
      </c>
      <c r="B67" s="187"/>
      <c r="C67" s="41" t="s">
        <v>47</v>
      </c>
      <c r="D67" s="42">
        <f t="shared" ref="D67:M67" si="29">SUM(D68:D69)</f>
        <v>8160000</v>
      </c>
      <c r="E67" s="185">
        <f t="shared" si="29"/>
        <v>1379154</v>
      </c>
      <c r="F67" s="42">
        <f t="shared" si="29"/>
        <v>0</v>
      </c>
      <c r="G67" s="42">
        <f t="shared" si="29"/>
        <v>0</v>
      </c>
      <c r="H67" s="42">
        <f t="shared" si="29"/>
        <v>0</v>
      </c>
      <c r="I67" s="42">
        <f t="shared" si="29"/>
        <v>0</v>
      </c>
      <c r="J67" s="42">
        <f t="shared" si="29"/>
        <v>0</v>
      </c>
      <c r="K67" s="42">
        <f t="shared" si="29"/>
        <v>0</v>
      </c>
      <c r="L67" s="43">
        <f t="shared" si="29"/>
        <v>0</v>
      </c>
      <c r="M67" s="199">
        <f t="shared" si="29"/>
        <v>0</v>
      </c>
      <c r="N67" s="106">
        <f t="shared" si="25"/>
        <v>8160000</v>
      </c>
      <c r="O67" s="106">
        <f t="shared" si="24"/>
        <v>1379154</v>
      </c>
      <c r="P67" s="214">
        <f t="shared" si="20"/>
        <v>6780846</v>
      </c>
      <c r="Q67" s="218">
        <f t="shared" si="21"/>
        <v>16.90139705882353</v>
      </c>
      <c r="R67" s="218">
        <f t="shared" si="22"/>
        <v>16.90139705882353</v>
      </c>
      <c r="S67" s="218"/>
      <c r="T67" s="147"/>
      <c r="U67" s="205"/>
      <c r="V67" s="207"/>
      <c r="W67" s="147"/>
      <c r="X67" s="147"/>
      <c r="Y67" s="147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</row>
    <row r="68" spans="1:57" ht="18" customHeight="1">
      <c r="A68" s="61"/>
      <c r="B68" s="62">
        <v>463</v>
      </c>
      <c r="C68" s="34" t="s">
        <v>48</v>
      </c>
      <c r="D68" s="35">
        <v>5060000</v>
      </c>
      <c r="E68" s="150">
        <v>798004</v>
      </c>
      <c r="F68" s="35"/>
      <c r="G68" s="35"/>
      <c r="H68" s="35"/>
      <c r="I68" s="35"/>
      <c r="J68" s="35"/>
      <c r="K68" s="35"/>
      <c r="L68" s="36"/>
      <c r="M68" s="170"/>
      <c r="N68" s="12">
        <f t="shared" si="25"/>
        <v>5060000</v>
      </c>
      <c r="O68" s="12">
        <f t="shared" si="25"/>
        <v>798004</v>
      </c>
      <c r="P68" s="96">
        <f>SUM(N68-O68)</f>
        <v>4261996</v>
      </c>
      <c r="Q68" s="110">
        <f t="shared" si="21"/>
        <v>15.770830039525691</v>
      </c>
      <c r="R68" s="110">
        <f t="shared" si="22"/>
        <v>15.770830039525691</v>
      </c>
      <c r="S68" s="110"/>
      <c r="U68" s="175"/>
      <c r="V68" s="206"/>
    </row>
    <row r="69" spans="1:57" ht="18" customHeight="1" thickBot="1">
      <c r="A69" s="61"/>
      <c r="B69" s="62">
        <v>464</v>
      </c>
      <c r="C69" s="34" t="s">
        <v>49</v>
      </c>
      <c r="D69" s="35">
        <v>3100000</v>
      </c>
      <c r="E69" s="150">
        <v>581150</v>
      </c>
      <c r="F69" s="35"/>
      <c r="G69" s="35"/>
      <c r="H69" s="35"/>
      <c r="I69" s="35"/>
      <c r="J69" s="35"/>
      <c r="K69" s="35"/>
      <c r="L69" s="36"/>
      <c r="M69" s="170"/>
      <c r="N69" s="12">
        <f t="shared" si="25"/>
        <v>3100000</v>
      </c>
      <c r="O69" s="12">
        <f t="shared" si="25"/>
        <v>581150</v>
      </c>
      <c r="P69" s="96">
        <f>SUM(N69-O69)</f>
        <v>2518850</v>
      </c>
      <c r="Q69" s="110">
        <f t="shared" si="21"/>
        <v>18.746774193548386</v>
      </c>
      <c r="R69" s="110">
        <f t="shared" si="22"/>
        <v>18.746774193548386</v>
      </c>
      <c r="S69" s="110"/>
      <c r="U69" s="175"/>
      <c r="V69" s="206"/>
    </row>
    <row r="70" spans="1:57" ht="18" customHeight="1" thickBot="1">
      <c r="A70" s="67"/>
      <c r="C70" s="47" t="s">
        <v>54</v>
      </c>
      <c r="D70" s="68">
        <f>SUM(D71)</f>
        <v>43300000</v>
      </c>
      <c r="E70" s="152">
        <f>SUM(E71)</f>
        <v>5923183</v>
      </c>
      <c r="F70" s="68">
        <f t="shared" ref="F70:M70" si="30">SUM(F71)</f>
        <v>100000</v>
      </c>
      <c r="G70" s="68">
        <f t="shared" si="30"/>
        <v>69990</v>
      </c>
      <c r="H70" s="68">
        <f t="shared" si="30"/>
        <v>0</v>
      </c>
      <c r="I70" s="68">
        <f t="shared" si="30"/>
        <v>0</v>
      </c>
      <c r="J70" s="68">
        <f t="shared" si="30"/>
        <v>0</v>
      </c>
      <c r="K70" s="68">
        <f t="shared" si="30"/>
        <v>0</v>
      </c>
      <c r="L70" s="68">
        <f t="shared" si="30"/>
        <v>0</v>
      </c>
      <c r="M70" s="108">
        <f t="shared" si="30"/>
        <v>0</v>
      </c>
      <c r="N70" s="12">
        <f t="shared" si="25"/>
        <v>43400000</v>
      </c>
      <c r="O70" s="12">
        <f t="shared" si="24"/>
        <v>5993173</v>
      </c>
      <c r="P70" s="96">
        <f t="shared" si="20"/>
        <v>37406827</v>
      </c>
      <c r="Q70" s="110">
        <f t="shared" si="21"/>
        <v>13.809154377880184</v>
      </c>
      <c r="R70" s="110">
        <f t="shared" si="22"/>
        <v>13.679406466512702</v>
      </c>
      <c r="S70" s="110">
        <f>SUM(G70/F70*100)</f>
        <v>69.989999999999995</v>
      </c>
      <c r="U70" s="208"/>
      <c r="V70" s="208"/>
    </row>
    <row r="71" spans="1:57" ht="18" customHeight="1">
      <c r="A71" s="48">
        <v>48</v>
      </c>
      <c r="B71" s="200"/>
      <c r="C71" s="50" t="s">
        <v>50</v>
      </c>
      <c r="D71" s="201">
        <f t="shared" ref="D71:I71" si="31">SUM(D72:D77)</f>
        <v>43300000</v>
      </c>
      <c r="E71" s="202">
        <f t="shared" si="31"/>
        <v>5923183</v>
      </c>
      <c r="F71" s="201">
        <f t="shared" si="31"/>
        <v>100000</v>
      </c>
      <c r="G71" s="201">
        <f t="shared" si="31"/>
        <v>69990</v>
      </c>
      <c r="H71" s="201">
        <f t="shared" si="31"/>
        <v>0</v>
      </c>
      <c r="I71" s="201">
        <f t="shared" si="31"/>
        <v>0</v>
      </c>
      <c r="J71" s="201">
        <f>SUM(J72:J77)</f>
        <v>0</v>
      </c>
      <c r="K71" s="201">
        <f>SUM(K72:K77)</f>
        <v>0</v>
      </c>
      <c r="L71" s="201">
        <f>SUM(L72:L77)</f>
        <v>0</v>
      </c>
      <c r="M71" s="203">
        <f>SUM(M72:M77)</f>
        <v>0</v>
      </c>
      <c r="N71" s="106">
        <f t="shared" si="25"/>
        <v>43400000</v>
      </c>
      <c r="O71" s="106">
        <f t="shared" si="24"/>
        <v>5993173</v>
      </c>
      <c r="P71" s="214">
        <f t="shared" si="20"/>
        <v>37406827</v>
      </c>
      <c r="Q71" s="218">
        <f t="shared" si="21"/>
        <v>13.809154377880184</v>
      </c>
      <c r="R71" s="218">
        <f t="shared" si="22"/>
        <v>13.679406466512702</v>
      </c>
      <c r="S71" s="218">
        <f>SUM(G71/F71*100)</f>
        <v>69.989999999999995</v>
      </c>
      <c r="U71" s="175"/>
      <c r="V71" s="175"/>
    </row>
    <row r="72" spans="1:57" ht="18" customHeight="1">
      <c r="A72" s="32"/>
      <c r="B72" s="65">
        <v>480</v>
      </c>
      <c r="C72" s="34" t="s">
        <v>67</v>
      </c>
      <c r="D72" s="63">
        <v>1100000</v>
      </c>
      <c r="E72" s="151">
        <v>387840</v>
      </c>
      <c r="F72" s="63">
        <v>0</v>
      </c>
      <c r="G72" s="63">
        <v>0</v>
      </c>
      <c r="H72" s="63"/>
      <c r="I72" s="63"/>
      <c r="J72" s="63"/>
      <c r="K72" s="63"/>
      <c r="L72" s="63"/>
      <c r="M72" s="107"/>
      <c r="N72" s="12">
        <f t="shared" si="25"/>
        <v>1100000</v>
      </c>
      <c r="O72" s="12">
        <f t="shared" si="25"/>
        <v>387840</v>
      </c>
      <c r="P72" s="96">
        <f t="shared" si="20"/>
        <v>712160</v>
      </c>
      <c r="Q72" s="110"/>
      <c r="R72" s="110"/>
      <c r="S72" s="110"/>
      <c r="U72" s="175"/>
      <c r="V72" s="175"/>
    </row>
    <row r="73" spans="1:57" ht="18" customHeight="1">
      <c r="A73" s="61"/>
      <c r="B73" s="62">
        <v>481</v>
      </c>
      <c r="C73" s="34" t="s">
        <v>51</v>
      </c>
      <c r="D73" s="35">
        <v>0</v>
      </c>
      <c r="E73" s="150">
        <v>0</v>
      </c>
      <c r="F73" s="35">
        <v>0</v>
      </c>
      <c r="G73" s="35">
        <v>0</v>
      </c>
      <c r="H73" s="35"/>
      <c r="I73" s="35"/>
      <c r="J73" s="35"/>
      <c r="K73" s="35"/>
      <c r="L73" s="36"/>
      <c r="M73" s="170"/>
      <c r="N73" s="12">
        <f t="shared" si="25"/>
        <v>0</v>
      </c>
      <c r="O73" s="12">
        <f t="shared" si="25"/>
        <v>0</v>
      </c>
      <c r="P73" s="96">
        <f t="shared" si="20"/>
        <v>0</v>
      </c>
      <c r="Q73" s="110" t="e">
        <f t="shared" si="21"/>
        <v>#DIV/0!</v>
      </c>
      <c r="R73" s="110" t="e">
        <f t="shared" si="22"/>
        <v>#DIV/0!</v>
      </c>
      <c r="S73" s="110"/>
      <c r="U73" s="175"/>
      <c r="V73" s="175"/>
    </row>
    <row r="74" spans="1:57" ht="18" customHeight="1">
      <c r="A74" s="61"/>
      <c r="B74" s="62">
        <v>482</v>
      </c>
      <c r="C74" s="34" t="s">
        <v>52</v>
      </c>
      <c r="D74" s="35">
        <v>40300000</v>
      </c>
      <c r="E74" s="150">
        <v>5014717</v>
      </c>
      <c r="F74" s="35"/>
      <c r="G74" s="35"/>
      <c r="H74" s="35">
        <v>0</v>
      </c>
      <c r="I74" s="35"/>
      <c r="J74" s="35"/>
      <c r="K74" s="35"/>
      <c r="L74" s="36"/>
      <c r="M74" s="170"/>
      <c r="N74" s="12">
        <f t="shared" si="25"/>
        <v>40300000</v>
      </c>
      <c r="O74" s="12">
        <f t="shared" si="25"/>
        <v>5014717</v>
      </c>
      <c r="P74" s="96">
        <f t="shared" si="20"/>
        <v>35285283</v>
      </c>
      <c r="Q74" s="110">
        <f t="shared" si="21"/>
        <v>12.443466501240694</v>
      </c>
      <c r="R74" s="110">
        <f t="shared" si="22"/>
        <v>12.443466501240694</v>
      </c>
      <c r="S74" s="110"/>
      <c r="U74" s="175"/>
      <c r="V74" s="206"/>
    </row>
    <row r="75" spans="1:57" ht="18" customHeight="1">
      <c r="A75" s="61"/>
      <c r="B75" s="62">
        <v>483</v>
      </c>
      <c r="C75" s="34" t="s">
        <v>53</v>
      </c>
      <c r="D75" s="35">
        <v>0</v>
      </c>
      <c r="E75" s="150">
        <v>0</v>
      </c>
      <c r="F75" s="35">
        <v>0</v>
      </c>
      <c r="G75" s="35"/>
      <c r="H75" s="35"/>
      <c r="I75" s="35"/>
      <c r="J75" s="35"/>
      <c r="K75" s="35"/>
      <c r="L75" s="36"/>
      <c r="M75" s="170"/>
      <c r="N75" s="12">
        <f t="shared" si="25"/>
        <v>0</v>
      </c>
      <c r="O75" s="12">
        <f t="shared" si="25"/>
        <v>0</v>
      </c>
      <c r="P75" s="96">
        <f t="shared" si="20"/>
        <v>0</v>
      </c>
      <c r="Q75" s="110" t="e">
        <f t="shared" si="21"/>
        <v>#DIV/0!</v>
      </c>
      <c r="R75" s="110" t="e">
        <f t="shared" si="22"/>
        <v>#DIV/0!</v>
      </c>
      <c r="S75" s="110"/>
      <c r="U75" s="175"/>
      <c r="V75" s="206"/>
    </row>
    <row r="76" spans="1:57" ht="18" customHeight="1">
      <c r="A76" s="61"/>
      <c r="B76" s="62">
        <v>485</v>
      </c>
      <c r="C76" s="265" t="s">
        <v>73</v>
      </c>
      <c r="D76" s="35">
        <v>500000</v>
      </c>
      <c r="E76" s="150">
        <v>360000</v>
      </c>
      <c r="F76" s="35">
        <v>100000</v>
      </c>
      <c r="G76" s="35">
        <v>69990</v>
      </c>
      <c r="H76" s="35"/>
      <c r="I76" s="35"/>
      <c r="J76" s="35"/>
      <c r="K76" s="35"/>
      <c r="L76" s="36"/>
      <c r="M76" s="170"/>
      <c r="N76" s="12">
        <f t="shared" si="25"/>
        <v>600000</v>
      </c>
      <c r="O76" s="12">
        <f t="shared" si="25"/>
        <v>429990</v>
      </c>
      <c r="P76" s="96">
        <f t="shared" si="20"/>
        <v>170010</v>
      </c>
      <c r="Q76" s="110">
        <f t="shared" si="21"/>
        <v>71.665000000000006</v>
      </c>
      <c r="R76" s="110">
        <f t="shared" si="22"/>
        <v>72</v>
      </c>
      <c r="S76" s="110"/>
      <c r="U76" s="175"/>
      <c r="V76" s="206"/>
    </row>
    <row r="77" spans="1:57" ht="18" customHeight="1">
      <c r="A77" s="69"/>
      <c r="B77" s="62">
        <v>486</v>
      </c>
      <c r="C77" s="265" t="s">
        <v>72</v>
      </c>
      <c r="D77" s="35">
        <v>1400000</v>
      </c>
      <c r="E77" s="150">
        <v>160626</v>
      </c>
      <c r="F77" s="35"/>
      <c r="G77" s="35"/>
      <c r="H77" s="35"/>
      <c r="I77" s="35"/>
      <c r="J77" s="35"/>
      <c r="K77" s="35"/>
      <c r="L77" s="36"/>
      <c r="M77" s="170"/>
      <c r="N77" s="12">
        <f t="shared" si="25"/>
        <v>1400000</v>
      </c>
      <c r="O77" s="12">
        <f t="shared" si="25"/>
        <v>160626</v>
      </c>
      <c r="P77" s="96">
        <f t="shared" si="20"/>
        <v>1239374</v>
      </c>
      <c r="Q77" s="110">
        <f t="shared" si="21"/>
        <v>11.473285714285714</v>
      </c>
      <c r="R77" s="110">
        <f t="shared" si="22"/>
        <v>11.473285714285714</v>
      </c>
      <c r="S77" s="110"/>
      <c r="U77" s="175"/>
      <c r="V77" s="206"/>
    </row>
    <row r="78" spans="1:57" ht="12.75" customHeight="1" thickBot="1">
      <c r="A78" s="71"/>
      <c r="B78" s="72"/>
      <c r="C78" s="171" t="s">
        <v>141</v>
      </c>
      <c r="D78" s="60">
        <f>SUM(D70+D52)</f>
        <v>123742000</v>
      </c>
      <c r="E78" s="60">
        <f t="shared" ref="E78:P78" si="32">SUM(E70+E52)</f>
        <v>36188507</v>
      </c>
      <c r="F78" s="60">
        <f t="shared" si="32"/>
        <v>201979000</v>
      </c>
      <c r="G78" s="60">
        <f t="shared" si="32"/>
        <v>101525967</v>
      </c>
      <c r="H78" s="60">
        <f t="shared" si="32"/>
        <v>9900000</v>
      </c>
      <c r="I78" s="60">
        <f t="shared" si="32"/>
        <v>2664443</v>
      </c>
      <c r="J78" s="60">
        <f t="shared" si="32"/>
        <v>15500000</v>
      </c>
      <c r="K78" s="60">
        <f t="shared" si="32"/>
        <v>3101009</v>
      </c>
      <c r="L78" s="60">
        <f t="shared" si="32"/>
        <v>0</v>
      </c>
      <c r="M78" s="60">
        <f t="shared" si="32"/>
        <v>0</v>
      </c>
      <c r="N78" s="60">
        <f t="shared" si="32"/>
        <v>351121000</v>
      </c>
      <c r="O78" s="60">
        <f t="shared" si="32"/>
        <v>143479926</v>
      </c>
      <c r="P78" s="60">
        <f t="shared" si="32"/>
        <v>207641074</v>
      </c>
      <c r="Q78" s="73"/>
      <c r="R78" s="73"/>
      <c r="S78" s="73"/>
      <c r="U78" s="175"/>
      <c r="V78" s="175"/>
    </row>
    <row r="79" spans="1:57" ht="23.25" customHeight="1">
      <c r="A79" s="145"/>
      <c r="B79" s="166"/>
      <c r="C79" s="264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73"/>
      <c r="R79" s="73"/>
      <c r="S79" s="73"/>
      <c r="U79" s="175"/>
      <c r="V79" s="175"/>
    </row>
    <row r="80" spans="1:57" s="1" customFormat="1" ht="22.5" customHeight="1">
      <c r="A80" s="6"/>
      <c r="B80" s="6"/>
      <c r="C80" s="89" t="s">
        <v>155</v>
      </c>
      <c r="D80" s="276"/>
      <c r="E80" s="14"/>
      <c r="F80" s="14"/>
      <c r="G80" s="14"/>
      <c r="H80" s="14"/>
      <c r="I80" s="14"/>
      <c r="J80" s="14"/>
      <c r="K80" s="14"/>
      <c r="L80" s="6"/>
      <c r="M80" s="14"/>
      <c r="N80" s="267" t="s">
        <v>148</v>
      </c>
      <c r="O80" s="14"/>
      <c r="P80" s="46"/>
      <c r="Q80" s="6"/>
      <c r="R80" s="73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</row>
    <row r="81" spans="1:57" ht="12.75">
      <c r="C81" s="277" t="s">
        <v>154</v>
      </c>
      <c r="N81" s="268"/>
      <c r="R81" s="73"/>
    </row>
    <row r="82" spans="1:57">
      <c r="R82" s="73"/>
    </row>
    <row r="83" spans="1:57">
      <c r="R83" s="73"/>
    </row>
    <row r="84" spans="1:57">
      <c r="R84" s="73"/>
    </row>
    <row r="85" spans="1:57">
      <c r="R85" s="73"/>
    </row>
    <row r="86" spans="1:57" s="1" customFormat="1" ht="24.75" customHeight="1">
      <c r="A86" s="331"/>
      <c r="B86" s="331"/>
      <c r="C86" s="331"/>
      <c r="D86" s="332"/>
      <c r="E86" s="332"/>
      <c r="F86" s="90"/>
      <c r="G86" s="90"/>
      <c r="H86" s="93"/>
      <c r="I86" s="95"/>
      <c r="J86" s="95"/>
      <c r="K86" s="93"/>
      <c r="L86" s="90"/>
      <c r="M86" s="93"/>
      <c r="N86" s="90"/>
      <c r="R86" s="15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</row>
    <row r="87" spans="1:57">
      <c r="R87" s="73"/>
    </row>
    <row r="88" spans="1:57">
      <c r="R88" s="73"/>
    </row>
    <row r="89" spans="1:57">
      <c r="R89" s="73"/>
    </row>
    <row r="90" spans="1:57">
      <c r="A90" s="6" t="s">
        <v>64</v>
      </c>
      <c r="R90" s="73"/>
    </row>
    <row r="91" spans="1:57">
      <c r="R91" s="73"/>
    </row>
    <row r="92" spans="1:57">
      <c r="R92" s="73"/>
    </row>
    <row r="93" spans="1:57">
      <c r="R93" s="73"/>
    </row>
    <row r="94" spans="1:57">
      <c r="R94" s="73"/>
    </row>
    <row r="95" spans="1:57">
      <c r="R95" s="73"/>
    </row>
    <row r="96" spans="1:57">
      <c r="R96" s="73"/>
    </row>
    <row r="97" spans="18:18">
      <c r="R97" s="73"/>
    </row>
    <row r="98" spans="18:18">
      <c r="R98" s="73"/>
    </row>
    <row r="99" spans="18:18">
      <c r="R99" s="73"/>
    </row>
  </sheetData>
  <mergeCells count="12">
    <mergeCell ref="N49:P49"/>
    <mergeCell ref="A86:C86"/>
    <mergeCell ref="D86:E86"/>
    <mergeCell ref="D49:E49"/>
    <mergeCell ref="F49:G49"/>
    <mergeCell ref="H49:I49"/>
    <mergeCell ref="A1:Q1"/>
    <mergeCell ref="A2:P2"/>
    <mergeCell ref="F8:G8"/>
    <mergeCell ref="H8:I8"/>
    <mergeCell ref="D8:E8"/>
    <mergeCell ref="N8:P8"/>
  </mergeCells>
  <phoneticPr fontId="0" type="noConversion"/>
  <hyperlinks>
    <hyperlink ref="C35" r:id="rId1"/>
  </hyperlinks>
  <pageMargins left="0" right="0" top="0.51181102362204722" bottom="0.15748031496062992" header="0.31496062992125984" footer="0.27559055118110237"/>
  <pageSetup paperSize="9" scale="85" orientation="landscape" r:id="rId2"/>
  <headerFooter alignWithMargins="0">
    <oddHeader>&amp;L&amp;"MAC C Times,Bold"&amp;12Prilog 2 - Obrazec K1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8"/>
  <sheetViews>
    <sheetView view="pageBreakPreview" topLeftCell="A69" zoomScaleNormal="100" zoomScaleSheetLayoutView="100" workbookViewId="0">
      <selection activeCell="N86" sqref="N86"/>
    </sheetView>
  </sheetViews>
  <sheetFormatPr defaultRowHeight="11.25"/>
  <cols>
    <col min="1" max="1" width="3.85546875" style="6" customWidth="1"/>
    <col min="2" max="2" width="4.28515625" style="6" customWidth="1"/>
    <col min="3" max="3" width="30" style="6" customWidth="1"/>
    <col min="4" max="4" width="11.7109375" style="14" customWidth="1"/>
    <col min="5" max="5" width="10.85546875" style="14" customWidth="1"/>
    <col min="6" max="6" width="11.7109375" style="14" customWidth="1"/>
    <col min="7" max="7" width="12" style="6" customWidth="1"/>
    <col min="8" max="8" width="10" style="14" bestFit="1" customWidth="1"/>
    <col min="9" max="9" width="10.85546875" style="14" customWidth="1"/>
    <col min="10" max="10" width="11" style="14" customWidth="1"/>
    <col min="11" max="11" width="10.85546875" style="14" customWidth="1"/>
    <col min="12" max="12" width="4.42578125" style="6" customWidth="1"/>
    <col min="13" max="13" width="9.42578125" style="6" customWidth="1"/>
    <col min="14" max="14" width="11.7109375" style="14" customWidth="1"/>
    <col min="15" max="15" width="12" style="14" customWidth="1"/>
    <col min="16" max="16" width="12.42578125" style="45" customWidth="1"/>
    <col min="17" max="17" width="4.7109375" style="6" customWidth="1"/>
    <col min="18" max="18" width="5.140625" style="145" customWidth="1"/>
    <col min="19" max="19" width="4.42578125" style="145" customWidth="1"/>
    <col min="20" max="20" width="9.140625" style="145"/>
    <col min="21" max="38" width="9.140625" style="157"/>
    <col min="39" max="16384" width="9.140625" style="6"/>
  </cols>
  <sheetData>
    <row r="1" spans="1:38" s="113" customFormat="1" ht="22.5" customHeight="1">
      <c r="A1" s="111"/>
      <c r="B1" s="112"/>
      <c r="C1" s="111" t="s">
        <v>74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67"/>
      <c r="Q1" s="112"/>
      <c r="R1" s="143"/>
      <c r="S1" s="143"/>
      <c r="T1" s="143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</row>
    <row r="2" spans="1:38" s="117" customFormat="1" ht="16.5" customHeight="1">
      <c r="A2" s="114"/>
      <c r="B2" s="114"/>
      <c r="C2" s="115" t="s">
        <v>178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68"/>
      <c r="Q2" s="116"/>
      <c r="R2" s="144"/>
      <c r="S2" s="144"/>
      <c r="T2" s="144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</row>
    <row r="3" spans="1:38" s="113" customFormat="1" ht="30" customHeight="1">
      <c r="A3" s="118"/>
      <c r="B3" s="119"/>
      <c r="C3" s="120" t="s">
        <v>179</v>
      </c>
      <c r="D3" s="123"/>
      <c r="E3" s="118"/>
      <c r="F3" s="118"/>
      <c r="G3" s="118"/>
      <c r="H3" s="121"/>
      <c r="I3" s="121"/>
      <c r="J3" s="121"/>
      <c r="K3" s="121"/>
      <c r="L3" s="118"/>
      <c r="M3" s="118"/>
      <c r="N3" s="119"/>
      <c r="O3" s="119"/>
      <c r="P3" s="169"/>
      <c r="Q3" s="122"/>
      <c r="R3" s="143"/>
      <c r="S3" s="143"/>
      <c r="T3" s="143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</row>
    <row r="4" spans="1:38" ht="26.25" customHeight="1" thickBot="1">
      <c r="A4" s="81"/>
      <c r="B4" s="1"/>
      <c r="C4" s="120" t="s">
        <v>180</v>
      </c>
      <c r="D4" s="81"/>
      <c r="E4" s="81"/>
      <c r="F4" s="81"/>
      <c r="G4" s="81"/>
      <c r="H4" s="91"/>
      <c r="I4" s="91"/>
      <c r="J4" s="91"/>
      <c r="K4" s="91"/>
      <c r="L4" s="81"/>
      <c r="M4" s="81"/>
      <c r="N4" s="1"/>
      <c r="O4" s="1"/>
      <c r="P4" s="3"/>
      <c r="Q4" s="80"/>
    </row>
    <row r="5" spans="1:38" ht="21.75" customHeight="1">
      <c r="A5" s="7"/>
      <c r="B5" s="8"/>
      <c r="C5" s="124" t="s">
        <v>177</v>
      </c>
      <c r="D5" s="341" t="s">
        <v>163</v>
      </c>
      <c r="E5" s="334"/>
      <c r="F5" s="125" t="s">
        <v>164</v>
      </c>
      <c r="G5" s="126"/>
      <c r="H5" s="335" t="s">
        <v>165</v>
      </c>
      <c r="I5" s="336"/>
      <c r="J5" s="337" t="s">
        <v>166</v>
      </c>
      <c r="K5" s="338"/>
      <c r="L5" s="337" t="s">
        <v>167</v>
      </c>
      <c r="M5" s="338"/>
      <c r="N5" s="337" t="s">
        <v>168</v>
      </c>
      <c r="O5" s="339"/>
      <c r="P5" s="233" t="s">
        <v>75</v>
      </c>
      <c r="Q5" s="160" t="s">
        <v>63</v>
      </c>
      <c r="R5" s="160" t="s">
        <v>63</v>
      </c>
      <c r="S5" s="160" t="s">
        <v>63</v>
      </c>
      <c r="T5" s="146"/>
      <c r="U5" s="146"/>
      <c r="V5" s="146"/>
      <c r="W5" s="153"/>
      <c r="X5" s="153"/>
      <c r="Y5" s="153"/>
      <c r="Z5" s="153"/>
      <c r="AA5" s="153"/>
      <c r="AB5" s="153"/>
      <c r="AC5" s="153"/>
      <c r="AD5" s="153"/>
      <c r="AE5" s="153"/>
    </row>
    <row r="6" spans="1:38" ht="24.75" customHeight="1">
      <c r="A6" s="9"/>
      <c r="B6" s="10"/>
      <c r="C6" s="79"/>
      <c r="D6" s="127" t="s">
        <v>76</v>
      </c>
      <c r="E6" s="128" t="s">
        <v>77</v>
      </c>
      <c r="F6" s="127" t="s">
        <v>76</v>
      </c>
      <c r="G6" s="128" t="s">
        <v>77</v>
      </c>
      <c r="H6" s="127" t="s">
        <v>76</v>
      </c>
      <c r="I6" s="128" t="s">
        <v>77</v>
      </c>
      <c r="J6" s="127" t="s">
        <v>76</v>
      </c>
      <c r="K6" s="128" t="s">
        <v>77</v>
      </c>
      <c r="L6" s="127" t="s">
        <v>76</v>
      </c>
      <c r="M6" s="128" t="s">
        <v>135</v>
      </c>
      <c r="N6" s="127" t="s">
        <v>76</v>
      </c>
      <c r="O6" s="231" t="s">
        <v>77</v>
      </c>
      <c r="P6" s="234" t="s">
        <v>169</v>
      </c>
      <c r="Q6" s="232" t="s">
        <v>139</v>
      </c>
      <c r="R6" s="204" t="s">
        <v>137</v>
      </c>
      <c r="S6" s="236" t="s">
        <v>136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</row>
    <row r="7" spans="1:38" ht="18" customHeight="1">
      <c r="A7" s="9"/>
      <c r="B7" s="10"/>
      <c r="C7" s="174" t="s">
        <v>161</v>
      </c>
      <c r="D7" s="173">
        <v>0</v>
      </c>
      <c r="E7" s="184">
        <f t="shared" ref="E7:O7" si="0">SUM(E8-E48)</f>
        <v>0</v>
      </c>
      <c r="F7" s="173">
        <f t="shared" si="0"/>
        <v>0</v>
      </c>
      <c r="G7" s="173">
        <f t="shared" si="0"/>
        <v>0</v>
      </c>
      <c r="H7" s="173">
        <f t="shared" si="0"/>
        <v>0</v>
      </c>
      <c r="I7" s="173">
        <f t="shared" si="0"/>
        <v>0</v>
      </c>
      <c r="J7" s="173">
        <f t="shared" si="0"/>
        <v>0</v>
      </c>
      <c r="K7" s="173">
        <f t="shared" si="0"/>
        <v>0</v>
      </c>
      <c r="L7" s="173">
        <f t="shared" si="0"/>
        <v>0</v>
      </c>
      <c r="M7" s="173">
        <f t="shared" si="0"/>
        <v>1787018</v>
      </c>
      <c r="N7" s="173">
        <f t="shared" si="0"/>
        <v>0</v>
      </c>
      <c r="O7" s="193">
        <f t="shared" si="0"/>
        <v>1787018</v>
      </c>
      <c r="P7" s="235"/>
      <c r="Q7" s="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8" ht="15" customHeight="1">
      <c r="A8" s="9"/>
      <c r="B8" s="10"/>
      <c r="C8" s="129" t="s">
        <v>123</v>
      </c>
      <c r="D8" s="12">
        <f>SUM(D9+D13)</f>
        <v>123742000</v>
      </c>
      <c r="E8" s="12">
        <f>SUM(E9+E13)</f>
        <v>36188507</v>
      </c>
      <c r="F8" s="12">
        <f t="shared" ref="F8:M8" si="1">SUM(F9+F13)</f>
        <v>201979000</v>
      </c>
      <c r="G8" s="12">
        <f t="shared" si="1"/>
        <v>101525967</v>
      </c>
      <c r="H8" s="12">
        <f t="shared" si="1"/>
        <v>9900000</v>
      </c>
      <c r="I8" s="12">
        <f>SUM(I9+I13)</f>
        <v>2664443</v>
      </c>
      <c r="J8" s="12">
        <f t="shared" si="1"/>
        <v>15500000</v>
      </c>
      <c r="K8" s="12">
        <f t="shared" si="1"/>
        <v>3101009</v>
      </c>
      <c r="L8" s="12">
        <f t="shared" si="1"/>
        <v>0</v>
      </c>
      <c r="M8" s="96">
        <f t="shared" si="1"/>
        <v>1787018</v>
      </c>
      <c r="N8" s="101">
        <f>SUM(L8+J8+H8+F8+D8)</f>
        <v>351121000</v>
      </c>
      <c r="O8" s="12">
        <f>SUM(M8+K8+I8+G8+E8)</f>
        <v>145266944</v>
      </c>
      <c r="P8" s="96">
        <f>SUM(N8-O8)</f>
        <v>205854056</v>
      </c>
      <c r="Q8" s="110">
        <f>SUM(O8/N8*100)</f>
        <v>41.372331475474269</v>
      </c>
      <c r="R8" s="110">
        <f>SUM(E8/D8*100)</f>
        <v>29.245128573968422</v>
      </c>
      <c r="S8" s="110">
        <f>SUM(G8/F8*100)</f>
        <v>50.265605335208122</v>
      </c>
    </row>
    <row r="9" spans="1:38" ht="15" customHeight="1">
      <c r="A9" s="9"/>
      <c r="B9" s="10"/>
      <c r="C9" s="130" t="s">
        <v>78</v>
      </c>
      <c r="D9" s="12">
        <f>SUM(D16)</f>
        <v>111742000</v>
      </c>
      <c r="E9" s="12">
        <f>SUM(E16)</f>
        <v>32147010</v>
      </c>
      <c r="F9" s="12">
        <f t="shared" ref="F9:M9" si="2">SUM(F16)</f>
        <v>201979000</v>
      </c>
      <c r="G9" s="12">
        <f t="shared" si="2"/>
        <v>101525967</v>
      </c>
      <c r="H9" s="12">
        <f t="shared" si="2"/>
        <v>9900000</v>
      </c>
      <c r="I9" s="12">
        <f>SUM(I16)</f>
        <v>2664443</v>
      </c>
      <c r="J9" s="12">
        <f t="shared" si="2"/>
        <v>15500000</v>
      </c>
      <c r="K9" s="12">
        <f t="shared" si="2"/>
        <v>3101009</v>
      </c>
      <c r="L9" s="12">
        <f t="shared" si="2"/>
        <v>0</v>
      </c>
      <c r="M9" s="96">
        <f t="shared" si="2"/>
        <v>1787018</v>
      </c>
      <c r="N9" s="101">
        <f t="shared" ref="N9:N14" si="3">SUM(L9+J9+H9+F9+D9)</f>
        <v>339121000</v>
      </c>
      <c r="O9" s="12">
        <f t="shared" ref="O9:O14" si="4">SUM(M9+K9+I9+G9+E9)</f>
        <v>141225447</v>
      </c>
      <c r="P9" s="96">
        <f t="shared" ref="P9:P14" si="5">SUM(N9-O9)</f>
        <v>197895553</v>
      </c>
      <c r="Q9" s="110">
        <f t="shared" ref="Q9:Q14" si="6">SUM(O9/N9*100)</f>
        <v>41.644559611466114</v>
      </c>
      <c r="R9" s="110">
        <f t="shared" ref="R9:R14" si="7">SUM(E9/D9*100)</f>
        <v>28.768958851640384</v>
      </c>
      <c r="S9" s="110">
        <f>SUM(G9/F9*100)</f>
        <v>50.265605335208122</v>
      </c>
    </row>
    <row r="10" spans="1:38" ht="15" customHeight="1">
      <c r="A10" s="9"/>
      <c r="B10" s="10"/>
      <c r="C10" s="130" t="s">
        <v>79</v>
      </c>
      <c r="D10" s="12">
        <f>SUM(D49)</f>
        <v>80442000</v>
      </c>
      <c r="E10" s="12">
        <f t="shared" ref="E10:R10" si="8">SUM(E49)</f>
        <v>30265324</v>
      </c>
      <c r="F10" s="12">
        <f t="shared" si="8"/>
        <v>201879000</v>
      </c>
      <c r="G10" s="12">
        <f t="shared" si="8"/>
        <v>101455977</v>
      </c>
      <c r="H10" s="12">
        <f t="shared" si="8"/>
        <v>9900000</v>
      </c>
      <c r="I10" s="12">
        <f t="shared" si="8"/>
        <v>2664443</v>
      </c>
      <c r="J10" s="12">
        <f t="shared" si="8"/>
        <v>15500000</v>
      </c>
      <c r="K10" s="12">
        <f t="shared" si="8"/>
        <v>3101009</v>
      </c>
      <c r="L10" s="12">
        <f t="shared" si="8"/>
        <v>0</v>
      </c>
      <c r="M10" s="12">
        <f t="shared" si="8"/>
        <v>0</v>
      </c>
      <c r="N10" s="101">
        <f t="shared" si="3"/>
        <v>307721000</v>
      </c>
      <c r="O10" s="12">
        <f t="shared" si="4"/>
        <v>137486753</v>
      </c>
      <c r="P10" s="96">
        <f t="shared" si="5"/>
        <v>170234247</v>
      </c>
      <c r="Q10" s="12">
        <f t="shared" si="8"/>
        <v>44.67902840560118</v>
      </c>
      <c r="R10" s="12">
        <f t="shared" si="8"/>
        <v>37.623783595634123</v>
      </c>
      <c r="S10" s="110">
        <f>SUM(G10/F10*100)</f>
        <v>50.255834930824903</v>
      </c>
    </row>
    <row r="11" spans="1:38" ht="15" customHeight="1">
      <c r="A11" s="9"/>
      <c r="B11" s="10"/>
      <c r="C11" s="131"/>
      <c r="D11" s="5"/>
      <c r="E11" s="5"/>
      <c r="F11" s="5"/>
      <c r="G11" s="5"/>
      <c r="H11" s="5"/>
      <c r="I11" s="5"/>
      <c r="J11" s="5"/>
      <c r="K11" s="5"/>
      <c r="L11" s="5"/>
      <c r="M11" s="5"/>
      <c r="N11" s="101">
        <f t="shared" si="3"/>
        <v>0</v>
      </c>
      <c r="O11" s="12">
        <f t="shared" si="4"/>
        <v>0</v>
      </c>
      <c r="P11" s="96">
        <f t="shared" si="5"/>
        <v>0</v>
      </c>
      <c r="Q11" s="110"/>
      <c r="R11" s="110"/>
      <c r="S11" s="110"/>
    </row>
    <row r="12" spans="1:38" ht="15" customHeight="1">
      <c r="A12" s="9"/>
      <c r="B12" s="10"/>
      <c r="C12" s="132" t="s">
        <v>124</v>
      </c>
      <c r="D12" s="12"/>
      <c r="E12" s="12"/>
      <c r="F12" s="12"/>
      <c r="G12" s="12"/>
      <c r="H12" s="12"/>
      <c r="I12" s="12"/>
      <c r="J12" s="12"/>
      <c r="K12" s="12"/>
      <c r="L12" s="12"/>
      <c r="M12" s="96"/>
      <c r="N12" s="101">
        <f t="shared" si="3"/>
        <v>0</v>
      </c>
      <c r="O12" s="12">
        <f t="shared" si="4"/>
        <v>0</v>
      </c>
      <c r="P12" s="96">
        <f t="shared" si="5"/>
        <v>0</v>
      </c>
      <c r="Q12" s="110"/>
      <c r="R12" s="110"/>
      <c r="S12" s="110"/>
    </row>
    <row r="13" spans="1:38" ht="15" customHeight="1">
      <c r="A13" s="9"/>
      <c r="B13" s="10">
        <v>73</v>
      </c>
      <c r="C13" s="130" t="s">
        <v>80</v>
      </c>
      <c r="D13" s="12">
        <f>SUM(D34)</f>
        <v>12000000</v>
      </c>
      <c r="E13" s="12">
        <f>SUM(E34)</f>
        <v>4041497</v>
      </c>
      <c r="F13" s="12">
        <f t="shared" ref="F13:L13" si="9">SUM(F34)</f>
        <v>0</v>
      </c>
      <c r="G13" s="12">
        <f t="shared" si="9"/>
        <v>0</v>
      </c>
      <c r="H13" s="12">
        <f t="shared" si="9"/>
        <v>0</v>
      </c>
      <c r="I13" s="12">
        <f>SUM(I34)</f>
        <v>0</v>
      </c>
      <c r="J13" s="12">
        <f t="shared" si="9"/>
        <v>0</v>
      </c>
      <c r="K13" s="12">
        <f t="shared" si="9"/>
        <v>0</v>
      </c>
      <c r="L13" s="12">
        <f t="shared" si="9"/>
        <v>0</v>
      </c>
      <c r="M13" s="12">
        <f>SUM(M34)</f>
        <v>0</v>
      </c>
      <c r="N13" s="101">
        <f t="shared" si="3"/>
        <v>12000000</v>
      </c>
      <c r="O13" s="12">
        <f t="shared" si="4"/>
        <v>4041497</v>
      </c>
      <c r="P13" s="96">
        <f t="shared" si="5"/>
        <v>7958503</v>
      </c>
      <c r="Q13" s="110">
        <f t="shared" si="6"/>
        <v>33.679141666666666</v>
      </c>
      <c r="R13" s="110">
        <f t="shared" si="7"/>
        <v>33.679141666666666</v>
      </c>
      <c r="S13" s="110"/>
    </row>
    <row r="14" spans="1:38" ht="15" customHeight="1" thickBot="1">
      <c r="A14" s="18"/>
      <c r="B14" s="19">
        <v>48</v>
      </c>
      <c r="C14" s="130" t="s">
        <v>81</v>
      </c>
      <c r="D14" s="21">
        <f>SUM(D67)</f>
        <v>43300000</v>
      </c>
      <c r="E14" s="21">
        <f t="shared" ref="E14:M14" si="10">SUM(E67)</f>
        <v>5923183</v>
      </c>
      <c r="F14" s="21">
        <f t="shared" si="10"/>
        <v>100000</v>
      </c>
      <c r="G14" s="21">
        <f t="shared" si="10"/>
        <v>69990</v>
      </c>
      <c r="H14" s="21">
        <f t="shared" si="10"/>
        <v>0</v>
      </c>
      <c r="I14" s="21">
        <f t="shared" si="10"/>
        <v>0</v>
      </c>
      <c r="J14" s="21">
        <f t="shared" si="10"/>
        <v>0</v>
      </c>
      <c r="K14" s="21">
        <f t="shared" si="10"/>
        <v>0</v>
      </c>
      <c r="L14" s="21">
        <f t="shared" si="10"/>
        <v>0</v>
      </c>
      <c r="M14" s="21">
        <f t="shared" si="10"/>
        <v>0</v>
      </c>
      <c r="N14" s="101">
        <f t="shared" si="3"/>
        <v>43400000</v>
      </c>
      <c r="O14" s="12">
        <f t="shared" si="4"/>
        <v>5993173</v>
      </c>
      <c r="P14" s="96">
        <f t="shared" si="5"/>
        <v>37406827</v>
      </c>
      <c r="Q14" s="110">
        <f t="shared" si="6"/>
        <v>13.809154377880184</v>
      </c>
      <c r="R14" s="110">
        <f t="shared" si="7"/>
        <v>13.679406466512702</v>
      </c>
      <c r="S14" s="110">
        <f>SUM(G14/F14*100)</f>
        <v>69.989999999999995</v>
      </c>
    </row>
    <row r="15" spans="1:38" ht="27.75" customHeight="1">
      <c r="A15" s="76" t="s">
        <v>56</v>
      </c>
      <c r="B15" s="77"/>
      <c r="C15" s="237" t="s">
        <v>125</v>
      </c>
      <c r="D15" s="92"/>
      <c r="E15" s="77"/>
      <c r="F15" s="77"/>
      <c r="G15" s="77"/>
      <c r="H15" s="92"/>
      <c r="I15" s="92"/>
      <c r="J15" s="92"/>
      <c r="K15" s="92"/>
      <c r="L15" s="77"/>
      <c r="M15" s="77"/>
      <c r="N15" s="103"/>
      <c r="O15" s="103"/>
      <c r="P15" s="170"/>
      <c r="Q15" s="110"/>
      <c r="R15" s="161"/>
      <c r="S15" s="110"/>
    </row>
    <row r="16" spans="1:38" s="226" customFormat="1" ht="15" customHeight="1">
      <c r="A16" s="222"/>
      <c r="B16" s="222"/>
      <c r="C16" s="130" t="s">
        <v>78</v>
      </c>
      <c r="D16" s="223">
        <f t="shared" ref="D16:L16" si="11">SUM(D17+D22+D28+D37)</f>
        <v>111742000</v>
      </c>
      <c r="E16" s="223">
        <f t="shared" si="11"/>
        <v>32147010</v>
      </c>
      <c r="F16" s="223">
        <f t="shared" si="11"/>
        <v>201979000</v>
      </c>
      <c r="G16" s="223">
        <f t="shared" si="11"/>
        <v>101525967</v>
      </c>
      <c r="H16" s="223">
        <f t="shared" si="11"/>
        <v>9900000</v>
      </c>
      <c r="I16" s="223">
        <f t="shared" si="11"/>
        <v>2664443</v>
      </c>
      <c r="J16" s="223">
        <f t="shared" si="11"/>
        <v>15500000</v>
      </c>
      <c r="K16" s="223">
        <f t="shared" si="11"/>
        <v>3101009</v>
      </c>
      <c r="L16" s="223">
        <f t="shared" si="11"/>
        <v>0</v>
      </c>
      <c r="M16" s="223">
        <f>SUM(M17+M22+M28+M37+M31)</f>
        <v>1787018</v>
      </c>
      <c r="N16" s="220">
        <f>SUM(N17+N22+N28)</f>
        <v>339121000</v>
      </c>
      <c r="O16" s="220">
        <f>SUM(O17+O22+O28)</f>
        <v>139438429</v>
      </c>
      <c r="P16" s="221">
        <f t="shared" ref="P16:P39" si="12">SUM(N16-O16)</f>
        <v>199682571</v>
      </c>
      <c r="Q16" s="224">
        <f t="shared" ref="Q16:Q21" si="13">SUM(O16/N16*100)</f>
        <v>41.117603746155503</v>
      </c>
      <c r="R16" s="224">
        <f t="shared" ref="R16:R21" si="14">SUM(E16/D16*100)</f>
        <v>28.768958851640384</v>
      </c>
      <c r="S16" s="224">
        <f>SUM(G16/F16*100)</f>
        <v>50.265605335208122</v>
      </c>
      <c r="T16" s="206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</row>
    <row r="17" spans="1:38" s="31" customFormat="1" ht="15" customHeight="1">
      <c r="A17" s="26" t="s">
        <v>64</v>
      </c>
      <c r="B17" s="27"/>
      <c r="C17" s="133" t="s">
        <v>82</v>
      </c>
      <c r="D17" s="245">
        <f>SUM(D18:D21)</f>
        <v>78242000</v>
      </c>
      <c r="E17" s="245">
        <f t="shared" ref="E17:J17" si="15">SUM(E18:E21)</f>
        <v>15912420</v>
      </c>
      <c r="F17" s="245">
        <f t="shared" si="15"/>
        <v>0</v>
      </c>
      <c r="G17" s="245">
        <f t="shared" si="15"/>
        <v>0</v>
      </c>
      <c r="H17" s="245">
        <f t="shared" si="15"/>
        <v>0</v>
      </c>
      <c r="I17" s="245">
        <f t="shared" si="15"/>
        <v>0</v>
      </c>
      <c r="J17" s="245">
        <f t="shared" si="15"/>
        <v>0</v>
      </c>
      <c r="K17" s="30">
        <f>SUM(K18:K21)</f>
        <v>0</v>
      </c>
      <c r="L17" s="29"/>
      <c r="M17" s="97"/>
      <c r="N17" s="104">
        <f t="shared" ref="N17:O21" si="16">SUM(L17+J17+H17+F17+D17)</f>
        <v>78242000</v>
      </c>
      <c r="O17" s="104">
        <f>SUM(M17+K17+I17+G18+E17)</f>
        <v>15912420</v>
      </c>
      <c r="P17" s="96">
        <f t="shared" si="12"/>
        <v>62329580</v>
      </c>
      <c r="Q17" s="110">
        <f t="shared" si="13"/>
        <v>20.337440249482373</v>
      </c>
      <c r="R17" s="110">
        <f t="shared" si="14"/>
        <v>20.337440249482373</v>
      </c>
      <c r="S17" s="110"/>
      <c r="T17" s="142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</row>
    <row r="18" spans="1:38" ht="15" customHeight="1">
      <c r="A18" s="32"/>
      <c r="B18" s="134">
        <v>711</v>
      </c>
      <c r="C18" s="135" t="s">
        <v>83</v>
      </c>
      <c r="D18" s="35">
        <v>4042000</v>
      </c>
      <c r="E18" s="35">
        <v>1496859</v>
      </c>
      <c r="F18" s="35"/>
      <c r="G18" s="36"/>
      <c r="H18" s="35"/>
      <c r="I18" s="35"/>
      <c r="J18" s="35"/>
      <c r="K18" s="35"/>
      <c r="L18" s="36"/>
      <c r="M18" s="170"/>
      <c r="N18" s="12">
        <f t="shared" si="16"/>
        <v>4042000</v>
      </c>
      <c r="O18" s="12">
        <f t="shared" si="16"/>
        <v>1496859</v>
      </c>
      <c r="P18" s="96">
        <f t="shared" si="12"/>
        <v>2545141</v>
      </c>
      <c r="Q18" s="110">
        <f t="shared" si="13"/>
        <v>37.032632360217718</v>
      </c>
      <c r="R18" s="110">
        <f t="shared" si="14"/>
        <v>37.032632360217718</v>
      </c>
      <c r="S18" s="110"/>
    </row>
    <row r="19" spans="1:38" ht="15" customHeight="1">
      <c r="A19" s="32"/>
      <c r="B19" s="134">
        <v>713</v>
      </c>
      <c r="C19" s="135" t="s">
        <v>84</v>
      </c>
      <c r="D19" s="35">
        <v>12000000</v>
      </c>
      <c r="E19" s="35">
        <v>4520944</v>
      </c>
      <c r="F19" s="35"/>
      <c r="G19" s="36"/>
      <c r="H19" s="35"/>
      <c r="I19" s="35"/>
      <c r="J19" s="35"/>
      <c r="K19" s="35"/>
      <c r="L19" s="36"/>
      <c r="M19" s="170"/>
      <c r="N19" s="12">
        <f t="shared" si="16"/>
        <v>12000000</v>
      </c>
      <c r="O19" s="12">
        <f t="shared" si="16"/>
        <v>4520944</v>
      </c>
      <c r="P19" s="96">
        <f t="shared" si="12"/>
        <v>7479056</v>
      </c>
      <c r="Q19" s="110">
        <f t="shared" si="13"/>
        <v>37.674533333333329</v>
      </c>
      <c r="R19" s="110">
        <f t="shared" si="14"/>
        <v>37.674533333333329</v>
      </c>
      <c r="S19" s="110"/>
    </row>
    <row r="20" spans="1:38" ht="15" customHeight="1">
      <c r="A20" s="32"/>
      <c r="B20" s="134">
        <v>717</v>
      </c>
      <c r="C20" s="135" t="s">
        <v>85</v>
      </c>
      <c r="D20" s="35">
        <v>61700000</v>
      </c>
      <c r="E20" s="35">
        <v>9848674</v>
      </c>
      <c r="F20" s="35"/>
      <c r="G20" s="36"/>
      <c r="H20" s="35"/>
      <c r="I20" s="35"/>
      <c r="J20" s="35"/>
      <c r="K20" s="35"/>
      <c r="L20" s="36"/>
      <c r="M20" s="170"/>
      <c r="N20" s="12">
        <f t="shared" si="16"/>
        <v>61700000</v>
      </c>
      <c r="O20" s="12">
        <f t="shared" si="16"/>
        <v>9848674</v>
      </c>
      <c r="P20" s="96">
        <f t="shared" si="12"/>
        <v>51851326</v>
      </c>
      <c r="Q20" s="110">
        <f t="shared" si="13"/>
        <v>15.962194489465153</v>
      </c>
      <c r="R20" s="110">
        <f t="shared" si="14"/>
        <v>15.962194489465153</v>
      </c>
      <c r="S20" s="110"/>
    </row>
    <row r="21" spans="1:38" ht="15" customHeight="1">
      <c r="A21" s="32"/>
      <c r="B21" s="134">
        <v>718</v>
      </c>
      <c r="C21" s="135" t="s">
        <v>86</v>
      </c>
      <c r="D21" s="35">
        <v>500000</v>
      </c>
      <c r="E21" s="35">
        <v>45943</v>
      </c>
      <c r="F21" s="35"/>
      <c r="G21" s="36"/>
      <c r="H21" s="35"/>
      <c r="I21" s="35"/>
      <c r="J21" s="35"/>
      <c r="K21" s="35"/>
      <c r="L21" s="36"/>
      <c r="M21" s="170"/>
      <c r="N21" s="12">
        <f t="shared" si="16"/>
        <v>500000</v>
      </c>
      <c r="O21" s="12">
        <f t="shared" si="16"/>
        <v>45943</v>
      </c>
      <c r="P21" s="96">
        <f t="shared" si="12"/>
        <v>454057</v>
      </c>
      <c r="Q21" s="110">
        <f t="shared" si="13"/>
        <v>9.1885999999999992</v>
      </c>
      <c r="R21" s="110">
        <f t="shared" si="14"/>
        <v>9.1885999999999992</v>
      </c>
      <c r="S21" s="110"/>
    </row>
    <row r="22" spans="1:38" s="38" customFormat="1" ht="15" customHeight="1">
      <c r="A22" s="37">
        <v>72</v>
      </c>
      <c r="B22" s="27"/>
      <c r="C22" s="133" t="s">
        <v>87</v>
      </c>
      <c r="D22" s="30">
        <f>SUM(D23:D27)</f>
        <v>6500000</v>
      </c>
      <c r="E22" s="30">
        <f t="shared" ref="E22:J22" si="17">SUM(E23:E27)</f>
        <v>1505621</v>
      </c>
      <c r="F22" s="30">
        <f t="shared" si="17"/>
        <v>0</v>
      </c>
      <c r="G22" s="30">
        <f t="shared" si="17"/>
        <v>0</v>
      </c>
      <c r="H22" s="30">
        <f t="shared" si="17"/>
        <v>9900000</v>
      </c>
      <c r="I22" s="30">
        <f t="shared" si="17"/>
        <v>2554680</v>
      </c>
      <c r="J22" s="30">
        <f t="shared" si="17"/>
        <v>0</v>
      </c>
      <c r="K22" s="30">
        <f>SUM(K24:K27)</f>
        <v>0</v>
      </c>
      <c r="L22" s="29">
        <f>SUM(L24:L27)</f>
        <v>0</v>
      </c>
      <c r="M22" s="97">
        <f>SUM(M24:M27)</f>
        <v>0</v>
      </c>
      <c r="N22" s="104">
        <f>SUM(L22+J22+H22+F22+D22)</f>
        <v>16400000</v>
      </c>
      <c r="O22" s="106">
        <f>SUM(M22+K22+I22+G22+E22)</f>
        <v>4060301</v>
      </c>
      <c r="P22" s="96">
        <f t="shared" si="12"/>
        <v>12339699</v>
      </c>
      <c r="Q22" s="110">
        <f t="shared" ref="Q22:Q34" si="18">SUM(O22/N22*100)</f>
        <v>24.75793292682927</v>
      </c>
      <c r="R22" s="110">
        <f t="shared" ref="R22:R34" si="19">SUM(E22/D22*100)</f>
        <v>23.163399999999999</v>
      </c>
      <c r="S22" s="110"/>
      <c r="T22" s="142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38" s="74" customFormat="1" ht="15" customHeight="1">
      <c r="A23" s="253"/>
      <c r="B23" s="260">
        <v>721</v>
      </c>
      <c r="C23" s="137" t="s">
        <v>144</v>
      </c>
      <c r="D23" s="254">
        <v>0</v>
      </c>
      <c r="E23" s="254">
        <v>0</v>
      </c>
      <c r="F23" s="254"/>
      <c r="G23" s="255"/>
      <c r="H23" s="274">
        <v>0</v>
      </c>
      <c r="I23" s="247">
        <v>0</v>
      </c>
      <c r="J23" s="254"/>
      <c r="K23" s="254"/>
      <c r="L23" s="254"/>
      <c r="M23" s="314"/>
      <c r="N23" s="256"/>
      <c r="O23" s="257"/>
      <c r="P23" s="258"/>
      <c r="Q23" s="110" t="e">
        <f t="shared" si="18"/>
        <v>#DIV/0!</v>
      </c>
      <c r="R23" s="110" t="e">
        <f t="shared" si="19"/>
        <v>#DIV/0!</v>
      </c>
      <c r="S23" s="110"/>
      <c r="T23" s="142"/>
    </row>
    <row r="24" spans="1:38" ht="15" customHeight="1">
      <c r="A24" s="32"/>
      <c r="B24" s="33" t="s">
        <v>17</v>
      </c>
      <c r="C24" s="135" t="s">
        <v>88</v>
      </c>
      <c r="D24" s="35">
        <v>1000000</v>
      </c>
      <c r="E24" s="35">
        <v>251740</v>
      </c>
      <c r="F24" s="35"/>
      <c r="G24" s="36"/>
      <c r="H24" s="35">
        <v>600000</v>
      </c>
      <c r="I24" s="35">
        <v>11780</v>
      </c>
      <c r="J24" s="35"/>
      <c r="K24" s="35"/>
      <c r="L24" s="36"/>
      <c r="M24" s="170"/>
      <c r="N24" s="12">
        <f t="shared" ref="N24:O27" si="20">SUM(L24+J24+H24+F24+D24)</f>
        <v>1600000</v>
      </c>
      <c r="O24" s="12">
        <f t="shared" si="20"/>
        <v>263520</v>
      </c>
      <c r="P24" s="96">
        <f>SUM(N24-O24)</f>
        <v>1336480</v>
      </c>
      <c r="Q24" s="110">
        <f t="shared" si="18"/>
        <v>16.470000000000002</v>
      </c>
      <c r="R24" s="110">
        <f t="shared" si="19"/>
        <v>25.174000000000003</v>
      </c>
      <c r="S24" s="110"/>
    </row>
    <row r="25" spans="1:38" ht="15" customHeight="1">
      <c r="A25" s="32"/>
      <c r="B25" s="33" t="s">
        <v>18</v>
      </c>
      <c r="C25" s="136" t="s">
        <v>89</v>
      </c>
      <c r="D25" s="35">
        <v>1000000</v>
      </c>
      <c r="E25" s="35">
        <v>900</v>
      </c>
      <c r="F25" s="35"/>
      <c r="G25" s="36"/>
      <c r="H25" s="35">
        <v>8300000</v>
      </c>
      <c r="I25" s="35">
        <v>2542900</v>
      </c>
      <c r="J25" s="35"/>
      <c r="K25" s="35"/>
      <c r="L25" s="36"/>
      <c r="M25" s="170"/>
      <c r="N25" s="12">
        <f t="shared" si="20"/>
        <v>9300000</v>
      </c>
      <c r="O25" s="12">
        <f t="shared" si="20"/>
        <v>2543800</v>
      </c>
      <c r="P25" s="96">
        <f>SUM(N25-O25)</f>
        <v>6756200</v>
      </c>
      <c r="Q25" s="110">
        <f t="shared" si="18"/>
        <v>27.35268817204301</v>
      </c>
      <c r="R25" s="110">
        <f t="shared" si="19"/>
        <v>0.09</v>
      </c>
      <c r="S25" s="110"/>
    </row>
    <row r="26" spans="1:38" ht="15" customHeight="1">
      <c r="A26" s="32"/>
      <c r="B26" s="33" t="s">
        <v>19</v>
      </c>
      <c r="C26" s="135" t="s">
        <v>90</v>
      </c>
      <c r="D26" s="35">
        <v>0</v>
      </c>
      <c r="E26" s="35">
        <v>33000</v>
      </c>
      <c r="F26" s="35"/>
      <c r="G26" s="36"/>
      <c r="H26" s="35">
        <v>0</v>
      </c>
      <c r="I26" s="35"/>
      <c r="J26" s="35"/>
      <c r="K26" s="35"/>
      <c r="L26" s="36"/>
      <c r="M26" s="170"/>
      <c r="N26" s="12">
        <f t="shared" si="20"/>
        <v>0</v>
      </c>
      <c r="O26" s="12">
        <f t="shared" si="20"/>
        <v>33000</v>
      </c>
      <c r="P26" s="96">
        <f>SUM(N26-O26)</f>
        <v>-33000</v>
      </c>
      <c r="Q26" s="110" t="e">
        <f t="shared" si="18"/>
        <v>#DIV/0!</v>
      </c>
      <c r="R26" s="110" t="e">
        <f t="shared" si="19"/>
        <v>#DIV/0!</v>
      </c>
      <c r="S26" s="110"/>
    </row>
    <row r="27" spans="1:38" ht="15" customHeight="1">
      <c r="A27" s="32"/>
      <c r="B27" s="33" t="s">
        <v>21</v>
      </c>
      <c r="C27" s="135" t="s">
        <v>91</v>
      </c>
      <c r="D27" s="35">
        <v>4500000</v>
      </c>
      <c r="E27" s="35">
        <v>1219981</v>
      </c>
      <c r="F27" s="35"/>
      <c r="G27" s="36"/>
      <c r="H27" s="35">
        <v>1000000</v>
      </c>
      <c r="I27" s="35">
        <v>0</v>
      </c>
      <c r="J27" s="35"/>
      <c r="K27" s="35"/>
      <c r="L27" s="36"/>
      <c r="M27" s="170"/>
      <c r="N27" s="12">
        <f t="shared" si="20"/>
        <v>5500000</v>
      </c>
      <c r="O27" s="12">
        <f t="shared" si="20"/>
        <v>1219981</v>
      </c>
      <c r="P27" s="96">
        <f>SUM(N27-O27)</f>
        <v>4280019</v>
      </c>
      <c r="Q27" s="110">
        <f t="shared" si="18"/>
        <v>22.181472727272727</v>
      </c>
      <c r="R27" s="110">
        <f t="shared" si="19"/>
        <v>27.110688888888891</v>
      </c>
      <c r="S27" s="110"/>
    </row>
    <row r="28" spans="1:38" s="44" customFormat="1" ht="15" customHeight="1">
      <c r="A28" s="39">
        <v>74</v>
      </c>
      <c r="B28" s="40"/>
      <c r="C28" s="133" t="s">
        <v>92</v>
      </c>
      <c r="D28" s="42">
        <f>SUM(D29:D30)</f>
        <v>27000000</v>
      </c>
      <c r="E28" s="42">
        <f t="shared" ref="E28:L28" si="21">SUM(E29:E30)</f>
        <v>14728969</v>
      </c>
      <c r="F28" s="42">
        <f t="shared" si="21"/>
        <v>201979000</v>
      </c>
      <c r="G28" s="42">
        <f t="shared" si="21"/>
        <v>101525967</v>
      </c>
      <c r="H28" s="42">
        <f t="shared" si="21"/>
        <v>0</v>
      </c>
      <c r="I28" s="42">
        <f t="shared" si="21"/>
        <v>109763</v>
      </c>
      <c r="J28" s="42">
        <f t="shared" si="21"/>
        <v>15500000</v>
      </c>
      <c r="K28" s="42">
        <f t="shared" si="21"/>
        <v>3101009</v>
      </c>
      <c r="L28" s="248">
        <f t="shared" si="21"/>
        <v>0</v>
      </c>
      <c r="M28" s="99">
        <f>SUM(M29)</f>
        <v>0</v>
      </c>
      <c r="N28" s="105">
        <f>SUM(L28+J28+H28+F28+D28)</f>
        <v>244479000</v>
      </c>
      <c r="O28" s="106">
        <f>SUM(M28+K28+I28+G29+E28)</f>
        <v>119465708</v>
      </c>
      <c r="P28" s="96">
        <f t="shared" si="12"/>
        <v>125013292</v>
      </c>
      <c r="Q28" s="110">
        <f t="shared" si="18"/>
        <v>48.865427296414005</v>
      </c>
      <c r="R28" s="110">
        <f t="shared" si="19"/>
        <v>54.551737037037043</v>
      </c>
      <c r="S28" s="110"/>
      <c r="T28" s="147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</row>
    <row r="29" spans="1:38" ht="15" customHeight="1">
      <c r="A29" s="32"/>
      <c r="B29" s="33" t="s">
        <v>24</v>
      </c>
      <c r="C29" s="136" t="s">
        <v>93</v>
      </c>
      <c r="D29" s="35">
        <v>27000000</v>
      </c>
      <c r="E29" s="35">
        <v>14668810</v>
      </c>
      <c r="F29" s="35">
        <v>201979000</v>
      </c>
      <c r="G29" s="35">
        <v>101525967</v>
      </c>
      <c r="H29" s="35"/>
      <c r="I29" s="35">
        <v>109763</v>
      </c>
      <c r="J29" s="35"/>
      <c r="K29" s="35">
        <v>3101009</v>
      </c>
      <c r="L29" s="36"/>
      <c r="M29" s="170"/>
      <c r="N29" s="12">
        <f>SUM(L29+J29+H29+F29+D29)</f>
        <v>228979000</v>
      </c>
      <c r="O29" s="12">
        <f>SUM(M29+K29+I29+G29+E29)</f>
        <v>119405549</v>
      </c>
      <c r="P29" s="96">
        <f t="shared" si="12"/>
        <v>109573451</v>
      </c>
      <c r="Q29" s="110"/>
      <c r="R29" s="110">
        <f t="shared" si="19"/>
        <v>54.32892592592593</v>
      </c>
      <c r="S29" s="110">
        <f>SUM(G29/F29*100)</f>
        <v>50.265605335208122</v>
      </c>
    </row>
    <row r="30" spans="1:38" ht="15" customHeight="1">
      <c r="A30" s="32"/>
      <c r="B30" s="33" t="s">
        <v>26</v>
      </c>
      <c r="C30" s="135" t="s">
        <v>94</v>
      </c>
      <c r="D30" s="35">
        <v>0</v>
      </c>
      <c r="E30" s="35">
        <v>60159</v>
      </c>
      <c r="F30" s="35"/>
      <c r="G30" s="36"/>
      <c r="H30" s="35"/>
      <c r="I30" s="35"/>
      <c r="J30" s="35">
        <v>15500000</v>
      </c>
      <c r="K30" s="35"/>
      <c r="L30" s="36"/>
      <c r="M30" s="35"/>
      <c r="N30" s="12">
        <f>SUM(L30+J30+H30+F30+D30)</f>
        <v>15500000</v>
      </c>
      <c r="O30" s="12">
        <f>SUM(M30+K30+I30+G30+E30)</f>
        <v>60159</v>
      </c>
      <c r="P30" s="12">
        <f t="shared" si="12"/>
        <v>15439841</v>
      </c>
      <c r="Q30" s="110"/>
      <c r="R30" s="110" t="e">
        <f t="shared" si="19"/>
        <v>#DIV/0!</v>
      </c>
      <c r="S30" s="110"/>
    </row>
    <row r="31" spans="1:38" ht="15" customHeight="1">
      <c r="A31">
        <v>76</v>
      </c>
      <c r="B31" s="317"/>
      <c r="C31" s="322" t="s">
        <v>183</v>
      </c>
      <c r="D31" s="318"/>
      <c r="E31" s="318"/>
      <c r="F31" s="318"/>
      <c r="G31" s="319"/>
      <c r="H31" s="318"/>
      <c r="I31" s="318"/>
      <c r="J31" s="318"/>
      <c r="K31" s="318"/>
      <c r="L31" s="319">
        <v>0</v>
      </c>
      <c r="M31" s="318">
        <f>SUM(M32)</f>
        <v>1787018</v>
      </c>
      <c r="N31" s="320"/>
      <c r="O31" s="320"/>
      <c r="P31" s="320"/>
      <c r="Q31" s="110"/>
      <c r="R31" s="110"/>
      <c r="S31" s="110"/>
    </row>
    <row r="32" spans="1:38" ht="15" customHeight="1" thickBot="1">
      <c r="A32" s="306"/>
      <c r="B32" s="307">
        <v>761</v>
      </c>
      <c r="C32" s="322" t="s">
        <v>184</v>
      </c>
      <c r="D32" s="309">
        <v>0</v>
      </c>
      <c r="E32" s="309">
        <v>0</v>
      </c>
      <c r="F32" s="309">
        <v>0</v>
      </c>
      <c r="G32" s="310">
        <v>0</v>
      </c>
      <c r="H32" s="309">
        <v>0</v>
      </c>
      <c r="I32" s="309">
        <v>0</v>
      </c>
      <c r="J32" s="309">
        <v>0</v>
      </c>
      <c r="K32" s="309">
        <v>0</v>
      </c>
      <c r="L32" s="310">
        <v>0</v>
      </c>
      <c r="M32" s="309">
        <v>1787018</v>
      </c>
      <c r="N32" s="311"/>
      <c r="O32" s="311"/>
      <c r="P32" s="96"/>
      <c r="Q32" s="110"/>
      <c r="R32" s="110"/>
      <c r="S32" s="110"/>
    </row>
    <row r="33" spans="1:38" ht="15" customHeight="1">
      <c r="A33" s="75" t="s">
        <v>55</v>
      </c>
      <c r="B33" s="47"/>
      <c r="C33" s="261" t="s">
        <v>145</v>
      </c>
      <c r="D33" s="249">
        <f>SUM(D34)</f>
        <v>12000000</v>
      </c>
      <c r="E33" s="249">
        <f t="shared" ref="E33:O33" si="22">SUM(E34)</f>
        <v>4041497</v>
      </c>
      <c r="F33" s="249">
        <f t="shared" si="22"/>
        <v>0</v>
      </c>
      <c r="G33" s="249">
        <f t="shared" si="22"/>
        <v>0</v>
      </c>
      <c r="H33" s="259">
        <f t="shared" si="22"/>
        <v>0</v>
      </c>
      <c r="I33" s="259">
        <f t="shared" si="22"/>
        <v>0</v>
      </c>
      <c r="J33" s="209">
        <f t="shared" si="22"/>
        <v>0</v>
      </c>
      <c r="K33" s="209">
        <f t="shared" si="22"/>
        <v>0</v>
      </c>
      <c r="L33" s="209">
        <f t="shared" si="22"/>
        <v>0</v>
      </c>
      <c r="M33" s="209">
        <f t="shared" si="22"/>
        <v>0</v>
      </c>
      <c r="N33" s="209">
        <f t="shared" si="22"/>
        <v>12000000</v>
      </c>
      <c r="O33" s="209">
        <f t="shared" si="22"/>
        <v>4041497</v>
      </c>
      <c r="P33" s="96">
        <f t="shared" si="12"/>
        <v>7958503</v>
      </c>
      <c r="Q33" s="110">
        <f t="shared" si="18"/>
        <v>33.679141666666666</v>
      </c>
      <c r="R33" s="110">
        <f t="shared" si="19"/>
        <v>33.679141666666666</v>
      </c>
      <c r="S33" s="110"/>
    </row>
    <row r="34" spans="1:38" s="52" customFormat="1" ht="15" customHeight="1">
      <c r="A34" s="48">
        <v>73</v>
      </c>
      <c r="B34" s="49"/>
      <c r="C34" s="137" t="s">
        <v>95</v>
      </c>
      <c r="D34" s="51">
        <f>SUM(D35:D36)</f>
        <v>12000000</v>
      </c>
      <c r="E34" s="51">
        <f t="shared" ref="E34:M34" si="23">SUM(E35:E36)</f>
        <v>4041497</v>
      </c>
      <c r="F34" s="51">
        <f t="shared" si="23"/>
        <v>0</v>
      </c>
      <c r="G34" s="51">
        <f t="shared" si="23"/>
        <v>0</v>
      </c>
      <c r="H34" s="51">
        <f t="shared" si="23"/>
        <v>0</v>
      </c>
      <c r="I34" s="51">
        <f t="shared" si="23"/>
        <v>0</v>
      </c>
      <c r="J34" s="51">
        <f t="shared" si="23"/>
        <v>0</v>
      </c>
      <c r="K34" s="51">
        <f t="shared" si="23"/>
        <v>0</v>
      </c>
      <c r="L34" s="51">
        <f t="shared" si="23"/>
        <v>0</v>
      </c>
      <c r="M34" s="51">
        <f t="shared" si="23"/>
        <v>0</v>
      </c>
      <c r="N34" s="51">
        <f>SUM(N35:N36)</f>
        <v>12000000</v>
      </c>
      <c r="O34" s="51">
        <f>SUM(O35:O36)</f>
        <v>4041497</v>
      </c>
      <c r="P34" s="96">
        <f t="shared" si="12"/>
        <v>7958503</v>
      </c>
      <c r="Q34" s="110">
        <f t="shared" si="18"/>
        <v>33.679141666666666</v>
      </c>
      <c r="R34" s="110">
        <f t="shared" si="19"/>
        <v>33.679141666666666</v>
      </c>
      <c r="S34" s="110"/>
      <c r="T34" s="145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</row>
    <row r="35" spans="1:38" ht="15" customHeight="1">
      <c r="A35" s="32"/>
      <c r="B35" s="33" t="s">
        <v>29</v>
      </c>
      <c r="C35" s="138" t="s">
        <v>96</v>
      </c>
      <c r="D35" s="35">
        <v>1000000</v>
      </c>
      <c r="E35" s="35">
        <v>0</v>
      </c>
      <c r="F35" s="35"/>
      <c r="G35" s="36"/>
      <c r="H35" s="35">
        <v>0</v>
      </c>
      <c r="I35" s="35">
        <v>0</v>
      </c>
      <c r="J35" s="35"/>
      <c r="K35" s="35"/>
      <c r="L35" s="36"/>
      <c r="M35" s="36"/>
      <c r="N35" s="12">
        <f>SUM(L35+J35+H35+F35+D35)</f>
        <v>1000000</v>
      </c>
      <c r="O35" s="12">
        <f>SUM(M35+K35+I35+G35+E35)</f>
        <v>0</v>
      </c>
      <c r="P35" s="96">
        <f t="shared" si="12"/>
        <v>1000000</v>
      </c>
      <c r="Q35" s="110">
        <f>SUM(O35/N35*100)</f>
        <v>0</v>
      </c>
      <c r="R35" s="110">
        <f>SUM(E35/D35*100)</f>
        <v>0</v>
      </c>
      <c r="S35" s="110"/>
    </row>
    <row r="36" spans="1:38" ht="15" customHeight="1">
      <c r="A36" s="32"/>
      <c r="B36" s="33" t="s">
        <v>31</v>
      </c>
      <c r="C36" s="135" t="s">
        <v>97</v>
      </c>
      <c r="D36" s="35">
        <v>11000000</v>
      </c>
      <c r="E36" s="35">
        <v>4041497</v>
      </c>
      <c r="F36" s="35"/>
      <c r="G36" s="36"/>
      <c r="H36" s="35"/>
      <c r="I36" s="35"/>
      <c r="J36" s="35"/>
      <c r="K36" s="35"/>
      <c r="L36" s="36"/>
      <c r="M36" s="36"/>
      <c r="N36" s="12">
        <f>SUM(L36+J36+H36+F36+D36)</f>
        <v>11000000</v>
      </c>
      <c r="O36" s="12">
        <f>SUM(M36+K36+I36+G36+E36)</f>
        <v>4041497</v>
      </c>
      <c r="P36" s="96">
        <f t="shared" si="12"/>
        <v>6958503</v>
      </c>
      <c r="Q36" s="110">
        <f>SUM(O36/N36*100)</f>
        <v>36.740881818181819</v>
      </c>
      <c r="R36" s="110">
        <f>SUM(E36/D36*100)</f>
        <v>36.740881818181819</v>
      </c>
      <c r="S36" s="110"/>
    </row>
    <row r="37" spans="1:38" ht="19.5" customHeight="1">
      <c r="A37" s="32">
        <v>74</v>
      </c>
      <c r="B37" s="53"/>
      <c r="C37" s="133" t="s">
        <v>92</v>
      </c>
      <c r="D37" s="246">
        <f>SUM(D38)</f>
        <v>0</v>
      </c>
      <c r="E37" s="246"/>
      <c r="F37" s="246"/>
      <c r="G37" s="246"/>
      <c r="H37" s="246"/>
      <c r="I37" s="246"/>
      <c r="J37" s="51"/>
      <c r="K37" s="51">
        <f>SUM(K38)</f>
        <v>0</v>
      </c>
      <c r="L37" s="51">
        <f>SUM(L38)</f>
        <v>0</v>
      </c>
      <c r="M37" s="51">
        <f>SUM(M38)</f>
        <v>0</v>
      </c>
      <c r="N37" s="51">
        <f>SUM(N38)</f>
        <v>0</v>
      </c>
      <c r="O37" s="106">
        <f>SUM(E37+G37+I37+K37)</f>
        <v>0</v>
      </c>
      <c r="P37" s="214"/>
      <c r="Q37" s="110"/>
      <c r="R37" s="110"/>
      <c r="S37" s="110"/>
    </row>
    <row r="38" spans="1:38" ht="15" customHeight="1">
      <c r="A38" s="32"/>
      <c r="B38" s="230">
        <v>741</v>
      </c>
      <c r="C38" s="136" t="s">
        <v>146</v>
      </c>
      <c r="D38" s="246"/>
      <c r="E38" s="246"/>
      <c r="F38" s="246"/>
      <c r="G38" s="246">
        <v>0</v>
      </c>
      <c r="H38" s="246"/>
      <c r="I38" s="246"/>
      <c r="J38" s="35"/>
      <c r="K38" s="35"/>
      <c r="L38" s="36"/>
      <c r="M38" s="36"/>
      <c r="N38" s="12">
        <f>SUM(L38+J38+H38+F38+D38)</f>
        <v>0</v>
      </c>
      <c r="O38" s="12">
        <f>SUM(M38+K38+I38+G38+E38)</f>
        <v>0</v>
      </c>
      <c r="P38" s="96"/>
      <c r="Q38" s="229"/>
      <c r="R38" s="229"/>
      <c r="S38" s="229"/>
    </row>
    <row r="39" spans="1:38" ht="22.5" customHeight="1" thickBot="1">
      <c r="A39" s="228"/>
      <c r="B39" s="262" t="s">
        <v>33</v>
      </c>
      <c r="C39" s="263" t="s">
        <v>98</v>
      </c>
      <c r="D39" s="250"/>
      <c r="E39" s="250"/>
      <c r="F39" s="250"/>
      <c r="G39" s="252"/>
      <c r="H39" s="250"/>
      <c r="I39" s="250"/>
      <c r="J39" s="58"/>
      <c r="K39" s="58"/>
      <c r="L39" s="59"/>
      <c r="M39" s="59"/>
      <c r="N39" s="12">
        <f>SUM(D39+F39+H39+J39)</f>
        <v>0</v>
      </c>
      <c r="O39" s="12"/>
      <c r="P39" s="96">
        <f t="shared" si="12"/>
        <v>0</v>
      </c>
      <c r="Q39" s="229"/>
      <c r="R39" s="229"/>
      <c r="S39" s="229"/>
    </row>
    <row r="40" spans="1:38" s="46" customFormat="1" ht="17.25" customHeight="1" thickBot="1">
      <c r="A40" s="22"/>
      <c r="B40" s="165"/>
      <c r="C40" s="303" t="s">
        <v>147</v>
      </c>
      <c r="D40" s="266">
        <f t="shared" ref="D40:P40" si="24">SUM(D17+D22+D28+D34)</f>
        <v>123742000</v>
      </c>
      <c r="E40" s="266">
        <f t="shared" si="24"/>
        <v>36188507</v>
      </c>
      <c r="F40" s="266">
        <f t="shared" si="24"/>
        <v>201979000</v>
      </c>
      <c r="G40" s="266">
        <f t="shared" si="24"/>
        <v>101525967</v>
      </c>
      <c r="H40" s="266">
        <f t="shared" si="24"/>
        <v>9900000</v>
      </c>
      <c r="I40" s="266">
        <f t="shared" si="24"/>
        <v>2664443</v>
      </c>
      <c r="J40" s="266">
        <f t="shared" si="24"/>
        <v>15500000</v>
      </c>
      <c r="K40" s="266">
        <f t="shared" si="24"/>
        <v>3101009</v>
      </c>
      <c r="L40" s="251">
        <f t="shared" si="24"/>
        <v>0</v>
      </c>
      <c r="M40" s="251">
        <f t="shared" si="24"/>
        <v>0</v>
      </c>
      <c r="N40" s="251">
        <f t="shared" si="24"/>
        <v>351121000</v>
      </c>
      <c r="O40" s="251">
        <f t="shared" si="24"/>
        <v>143479926</v>
      </c>
      <c r="P40" s="251">
        <f t="shared" si="24"/>
        <v>207641074</v>
      </c>
      <c r="Q40" s="219"/>
      <c r="R40" s="219"/>
      <c r="S40" s="219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</row>
    <row r="41" spans="1:38" s="46" customFormat="1" ht="17.25" customHeight="1">
      <c r="A41" s="22"/>
      <c r="B41" s="165"/>
      <c r="C41" s="304" t="s">
        <v>170</v>
      </c>
      <c r="D41" s="246"/>
      <c r="E41" s="246"/>
      <c r="F41" s="246"/>
      <c r="G41" s="246">
        <v>815467</v>
      </c>
      <c r="H41" s="246"/>
      <c r="I41" s="246">
        <v>109763</v>
      </c>
      <c r="J41" s="246"/>
      <c r="K41" s="246">
        <v>3101009</v>
      </c>
      <c r="L41" s="266"/>
      <c r="M41" s="206"/>
      <c r="N41" s="5"/>
      <c r="O41" s="5"/>
      <c r="P41" s="5"/>
      <c r="Q41" s="219"/>
      <c r="R41" s="219"/>
      <c r="S41" s="219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</row>
    <row r="42" spans="1:38" s="46" customFormat="1" ht="17.25" customHeight="1">
      <c r="A42" s="22"/>
      <c r="B42" s="165"/>
      <c r="C42" s="305" t="s">
        <v>162</v>
      </c>
      <c r="D42" s="246"/>
      <c r="E42" s="246">
        <f>SUM(E40-E41)</f>
        <v>36188507</v>
      </c>
      <c r="F42" s="246"/>
      <c r="G42" s="246">
        <f t="shared" ref="G42:L42" si="25">SUM(G40-G41)</f>
        <v>100710500</v>
      </c>
      <c r="H42" s="246"/>
      <c r="I42" s="246">
        <f t="shared" si="25"/>
        <v>2554680</v>
      </c>
      <c r="J42" s="246"/>
      <c r="K42" s="246">
        <f t="shared" si="25"/>
        <v>0</v>
      </c>
      <c r="L42" s="266">
        <f t="shared" si="25"/>
        <v>0</v>
      </c>
      <c r="M42" s="206"/>
      <c r="N42" s="5"/>
      <c r="O42" s="5"/>
      <c r="P42" s="5"/>
      <c r="Q42" s="219"/>
      <c r="R42" s="219"/>
      <c r="S42" s="219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</row>
    <row r="43" spans="1:38" s="46" customFormat="1" ht="17.25" customHeight="1">
      <c r="A43" s="22"/>
      <c r="B43" s="165"/>
      <c r="C43" s="23"/>
      <c r="D43" s="175"/>
      <c r="E43" s="175"/>
      <c r="F43" s="175"/>
      <c r="G43" s="206"/>
      <c r="H43" s="175"/>
      <c r="I43" s="175"/>
      <c r="J43" s="175"/>
      <c r="K43" s="175"/>
      <c r="L43" s="206"/>
      <c r="M43" s="206"/>
      <c r="N43" s="5"/>
      <c r="O43" s="5"/>
      <c r="P43" s="5"/>
      <c r="Q43" s="219"/>
      <c r="R43" s="219"/>
      <c r="S43" s="219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</row>
    <row r="44" spans="1:38" s="46" customFormat="1" ht="17.25" customHeight="1">
      <c r="A44" s="22"/>
      <c r="B44" s="165"/>
      <c r="C44" s="23"/>
      <c r="D44" s="175"/>
      <c r="E44" s="175"/>
      <c r="F44" s="175"/>
      <c r="G44" s="206"/>
      <c r="H44" s="175"/>
      <c r="I44" s="175"/>
      <c r="J44" s="175"/>
      <c r="K44" s="175"/>
      <c r="L44" s="206"/>
      <c r="M44" s="206"/>
      <c r="N44" s="5"/>
      <c r="O44" s="5"/>
      <c r="P44" s="5"/>
      <c r="Q44" s="219"/>
      <c r="R44" s="219"/>
      <c r="S44" s="219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</row>
    <row r="45" spans="1:38" s="46" customFormat="1" ht="17.25" customHeight="1" thickBot="1">
      <c r="A45" s="22"/>
      <c r="B45" s="165"/>
      <c r="C45" s="23"/>
      <c r="D45" s="175"/>
      <c r="E45" s="175"/>
      <c r="F45" s="175"/>
      <c r="G45" s="206"/>
      <c r="H45" s="175"/>
      <c r="I45" s="175"/>
      <c r="J45" s="175"/>
      <c r="K45" s="175"/>
      <c r="L45" s="206"/>
      <c r="M45" s="206"/>
      <c r="N45" s="5"/>
      <c r="O45" s="5"/>
      <c r="P45" s="5"/>
      <c r="Q45" s="219"/>
      <c r="R45" s="219"/>
      <c r="S45" s="219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</row>
    <row r="46" spans="1:38" s="87" customFormat="1" ht="64.5" customHeight="1">
      <c r="A46" s="139"/>
      <c r="B46" s="139"/>
      <c r="C46" s="284" t="s">
        <v>126</v>
      </c>
      <c r="D46" s="333" t="s">
        <v>163</v>
      </c>
      <c r="E46" s="334"/>
      <c r="F46" s="125" t="s">
        <v>164</v>
      </c>
      <c r="G46" s="126"/>
      <c r="H46" s="335" t="s">
        <v>165</v>
      </c>
      <c r="I46" s="336"/>
      <c r="J46" s="337" t="s">
        <v>166</v>
      </c>
      <c r="K46" s="338"/>
      <c r="L46" s="337" t="s">
        <v>167</v>
      </c>
      <c r="M46" s="338"/>
      <c r="N46" s="337" t="s">
        <v>168</v>
      </c>
      <c r="O46" s="339"/>
      <c r="P46" s="233" t="s">
        <v>75</v>
      </c>
      <c r="Q46" s="162"/>
      <c r="R46" s="161"/>
      <c r="S46" s="73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</row>
    <row r="47" spans="1:38" s="87" customFormat="1" ht="35.25" customHeight="1">
      <c r="A47" s="163"/>
      <c r="B47" s="164"/>
      <c r="C47" s="285" t="s">
        <v>186</v>
      </c>
      <c r="D47" s="281" t="s">
        <v>76</v>
      </c>
      <c r="E47" s="128" t="s">
        <v>77</v>
      </c>
      <c r="F47" s="127" t="s">
        <v>76</v>
      </c>
      <c r="G47" s="128" t="s">
        <v>77</v>
      </c>
      <c r="H47" s="127" t="s">
        <v>76</v>
      </c>
      <c r="I47" s="128" t="s">
        <v>77</v>
      </c>
      <c r="J47" s="127" t="s">
        <v>76</v>
      </c>
      <c r="K47" s="128" t="s">
        <v>77</v>
      </c>
      <c r="L47" s="127" t="s">
        <v>76</v>
      </c>
      <c r="M47" s="128" t="s">
        <v>135</v>
      </c>
      <c r="N47" s="127" t="s">
        <v>76</v>
      </c>
      <c r="O47" s="231" t="s">
        <v>77</v>
      </c>
      <c r="P47" s="234" t="s">
        <v>169</v>
      </c>
      <c r="Q47" s="176" t="s">
        <v>63</v>
      </c>
      <c r="R47" s="177" t="s">
        <v>127</v>
      </c>
      <c r="S47" s="73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</row>
    <row r="48" spans="1:38" s="182" customFormat="1" ht="39" customHeight="1" thickBot="1">
      <c r="A48" s="178"/>
      <c r="B48" s="179"/>
      <c r="C48" s="286"/>
      <c r="D48" s="282">
        <f t="shared" ref="D48:O48" si="26">SUM(D49+D67)</f>
        <v>123742000</v>
      </c>
      <c r="E48" s="180">
        <f t="shared" si="26"/>
        <v>36188507</v>
      </c>
      <c r="F48" s="180">
        <f t="shared" si="26"/>
        <v>201979000</v>
      </c>
      <c r="G48" s="180">
        <f t="shared" si="26"/>
        <v>101525967</v>
      </c>
      <c r="H48" s="180">
        <f t="shared" si="26"/>
        <v>9900000</v>
      </c>
      <c r="I48" s="180">
        <f t="shared" si="26"/>
        <v>2664443</v>
      </c>
      <c r="J48" s="180">
        <f t="shared" si="26"/>
        <v>15500000</v>
      </c>
      <c r="K48" s="180">
        <f t="shared" si="26"/>
        <v>3101009</v>
      </c>
      <c r="L48" s="180">
        <f t="shared" si="26"/>
        <v>0</v>
      </c>
      <c r="M48" s="180">
        <f t="shared" si="26"/>
        <v>0</v>
      </c>
      <c r="N48" s="180">
        <f t="shared" si="26"/>
        <v>351121000</v>
      </c>
      <c r="O48" s="180">
        <f t="shared" si="26"/>
        <v>143479926</v>
      </c>
      <c r="P48" s="180">
        <f>SUM(N48-O48)</f>
        <v>207641074</v>
      </c>
      <c r="Q48" s="241">
        <f t="shared" ref="Q48:Q55" si="27">SUM(O48/N48*100)</f>
        <v>40.863384986941824</v>
      </c>
      <c r="R48" s="242">
        <f>SUM(E48/D48*100)</f>
        <v>29.245128573968422</v>
      </c>
      <c r="S48" s="73">
        <f>SUM(G48/F48*100)</f>
        <v>50.265605335208122</v>
      </c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</row>
    <row r="49" spans="1:38" ht="28.5" customHeight="1">
      <c r="A49" s="53"/>
      <c r="B49" s="53"/>
      <c r="C49" s="283" t="s">
        <v>79</v>
      </c>
      <c r="D49" s="35">
        <f>SUM(D50+D54+D56+D64)</f>
        <v>80442000</v>
      </c>
      <c r="E49" s="35">
        <f t="shared" ref="E49:P49" si="28">SUM(E50+E54+E56+E64)</f>
        <v>30265324</v>
      </c>
      <c r="F49" s="35">
        <f t="shared" si="28"/>
        <v>201879000</v>
      </c>
      <c r="G49" s="35">
        <f t="shared" si="28"/>
        <v>101455977</v>
      </c>
      <c r="H49" s="35">
        <f t="shared" si="28"/>
        <v>9900000</v>
      </c>
      <c r="I49" s="35">
        <f t="shared" si="28"/>
        <v>2664443</v>
      </c>
      <c r="J49" s="35">
        <f t="shared" si="28"/>
        <v>15500000</v>
      </c>
      <c r="K49" s="35">
        <f t="shared" si="28"/>
        <v>3101009</v>
      </c>
      <c r="L49" s="35">
        <f t="shared" si="28"/>
        <v>0</v>
      </c>
      <c r="M49" s="35">
        <f t="shared" si="28"/>
        <v>0</v>
      </c>
      <c r="N49" s="35">
        <f t="shared" si="28"/>
        <v>307721000</v>
      </c>
      <c r="O49" s="35">
        <f t="shared" si="28"/>
        <v>137486753</v>
      </c>
      <c r="P49" s="35">
        <f t="shared" si="28"/>
        <v>170234247</v>
      </c>
      <c r="Q49" s="110">
        <f t="shared" si="27"/>
        <v>44.67902840560118</v>
      </c>
      <c r="R49" s="242">
        <f t="shared" ref="R49:R68" si="29">SUM(E49/D49*100)</f>
        <v>37.623783595634123</v>
      </c>
      <c r="S49" s="73">
        <f>SUM(G49/F49*100)</f>
        <v>50.255834930824903</v>
      </c>
    </row>
    <row r="50" spans="1:38" s="66" customFormat="1" ht="17.100000000000001" customHeight="1">
      <c r="A50" s="189">
        <v>40</v>
      </c>
      <c r="B50" s="190"/>
      <c r="C50" s="133" t="s">
        <v>99</v>
      </c>
      <c r="D50" s="196">
        <f t="shared" ref="D50:J50" si="30">SUM(D51:D53)</f>
        <v>39262000</v>
      </c>
      <c r="E50" s="191">
        <f t="shared" si="30"/>
        <v>19109133</v>
      </c>
      <c r="F50" s="196">
        <f t="shared" si="30"/>
        <v>184300000</v>
      </c>
      <c r="G50" s="196">
        <f t="shared" si="30"/>
        <v>91789293</v>
      </c>
      <c r="H50" s="196">
        <f t="shared" si="30"/>
        <v>0</v>
      </c>
      <c r="I50" s="196">
        <f t="shared" si="30"/>
        <v>0</v>
      </c>
      <c r="J50" s="196">
        <f t="shared" si="30"/>
        <v>0</v>
      </c>
      <c r="K50" s="196">
        <f>SUM(K51:K53)</f>
        <v>0</v>
      </c>
      <c r="L50" s="197">
        <f>SUM(L51:L53)</f>
        <v>0</v>
      </c>
      <c r="M50" s="198">
        <f>SUM(M51:M53)</f>
        <v>0</v>
      </c>
      <c r="N50" s="192">
        <f>SUM(D50+F50+H50+J50+L50)</f>
        <v>223562000</v>
      </c>
      <c r="O50" s="192">
        <f t="shared" ref="O50:O68" si="31">SUM(E50+G50+I50+K50+M50)</f>
        <v>110898426</v>
      </c>
      <c r="P50" s="214">
        <f t="shared" ref="P50:P74" si="32">SUM(N50-O50)</f>
        <v>112663574</v>
      </c>
      <c r="Q50" s="186">
        <f t="shared" si="27"/>
        <v>49.605221817661324</v>
      </c>
      <c r="R50" s="186">
        <f t="shared" si="29"/>
        <v>48.670808924659973</v>
      </c>
      <c r="S50" s="73">
        <f>SUM(G50/F50*100)</f>
        <v>49.804282691264248</v>
      </c>
      <c r="T50" s="147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</row>
    <row r="51" spans="1:38" ht="17.100000000000001" customHeight="1">
      <c r="A51" s="61"/>
      <c r="B51" s="62">
        <v>401</v>
      </c>
      <c r="C51" s="135" t="s">
        <v>100</v>
      </c>
      <c r="D51" s="63">
        <v>24800000</v>
      </c>
      <c r="E51" s="151">
        <v>12715375</v>
      </c>
      <c r="F51" s="63">
        <v>131950000</v>
      </c>
      <c r="G51" s="63">
        <v>66105998</v>
      </c>
      <c r="H51" s="63"/>
      <c r="I51" s="63"/>
      <c r="J51" s="63"/>
      <c r="K51" s="63"/>
      <c r="L51" s="64"/>
      <c r="M51" s="107"/>
      <c r="N51" s="12">
        <f>SUM(D51+F51+H51+J51+L51)</f>
        <v>156750000</v>
      </c>
      <c r="O51" s="12">
        <f t="shared" si="31"/>
        <v>78821373</v>
      </c>
      <c r="P51" s="96">
        <f t="shared" si="32"/>
        <v>77928627</v>
      </c>
      <c r="Q51" s="110">
        <f>SUM(O51/N51*100)</f>
        <v>50.284767464114836</v>
      </c>
      <c r="R51" s="110">
        <f t="shared" si="29"/>
        <v>51.271673387096769</v>
      </c>
      <c r="S51" s="110">
        <f>SUM(G51/F51*100)</f>
        <v>50.09927851458886</v>
      </c>
    </row>
    <row r="52" spans="1:38" ht="17.100000000000001" customHeight="1">
      <c r="A52" s="61"/>
      <c r="B52" s="62">
        <v>402</v>
      </c>
      <c r="C52" s="135" t="s">
        <v>101</v>
      </c>
      <c r="D52" s="35">
        <v>9800000</v>
      </c>
      <c r="E52" s="150">
        <v>5086674</v>
      </c>
      <c r="F52" s="35">
        <v>52350000</v>
      </c>
      <c r="G52" s="35">
        <v>25683295</v>
      </c>
      <c r="H52" s="35"/>
      <c r="I52" s="35"/>
      <c r="J52" s="35"/>
      <c r="K52" s="35"/>
      <c r="L52" s="36"/>
      <c r="M52" s="170"/>
      <c r="N52" s="12">
        <f>SUM(D52+F52+H52+J52+L52)</f>
        <v>62150000</v>
      </c>
      <c r="O52" s="12">
        <f t="shared" si="31"/>
        <v>30769969</v>
      </c>
      <c r="P52" s="96">
        <f t="shared" si="32"/>
        <v>31380031</v>
      </c>
      <c r="Q52" s="110">
        <f>SUM(O52/N52*100)</f>
        <v>49.509201930812551</v>
      </c>
      <c r="R52" s="110">
        <f t="shared" si="29"/>
        <v>51.90483673469388</v>
      </c>
      <c r="S52" s="110"/>
    </row>
    <row r="53" spans="1:38" ht="17.100000000000001" customHeight="1">
      <c r="A53" s="61"/>
      <c r="B53" s="62">
        <v>404</v>
      </c>
      <c r="C53" s="135" t="s">
        <v>102</v>
      </c>
      <c r="D53" s="35">
        <v>4662000</v>
      </c>
      <c r="E53" s="150">
        <v>1307084</v>
      </c>
      <c r="F53" s="35">
        <v>0</v>
      </c>
      <c r="G53" s="35">
        <v>0</v>
      </c>
      <c r="H53" s="35"/>
      <c r="I53" s="35"/>
      <c r="J53" s="35"/>
      <c r="K53" s="35"/>
      <c r="L53" s="36"/>
      <c r="M53" s="170"/>
      <c r="N53" s="12">
        <f>SUM(D53+F53+H53+J53+L53)</f>
        <v>4662000</v>
      </c>
      <c r="O53" s="12">
        <f t="shared" si="31"/>
        <v>1307084</v>
      </c>
      <c r="P53" s="96">
        <f t="shared" si="32"/>
        <v>3354916</v>
      </c>
      <c r="Q53" s="110">
        <f>SUM(O53/N53*100)</f>
        <v>28.036979836979835</v>
      </c>
      <c r="R53" s="110">
        <f t="shared" si="29"/>
        <v>28.036979836979835</v>
      </c>
      <c r="S53" s="110"/>
    </row>
    <row r="54" spans="1:38" s="66" customFormat="1" ht="17.100000000000001" customHeight="1">
      <c r="A54" s="39">
        <v>41</v>
      </c>
      <c r="B54" s="187"/>
      <c r="C54" s="133" t="s">
        <v>103</v>
      </c>
      <c r="D54" s="42">
        <f>SUM(D55:D55)</f>
        <v>400000</v>
      </c>
      <c r="E54" s="185">
        <f>SUM(E55:E55)</f>
        <v>165000</v>
      </c>
      <c r="F54" s="42"/>
      <c r="G54" s="42"/>
      <c r="H54" s="42"/>
      <c r="I54" s="42"/>
      <c r="J54" s="42"/>
      <c r="K54" s="42"/>
      <c r="L54" s="43"/>
      <c r="M54" s="99"/>
      <c r="N54" s="106">
        <f t="shared" ref="N54:O74" si="33">SUM(D54+F54+H54+J54+L54)</f>
        <v>400000</v>
      </c>
      <c r="O54" s="106">
        <f t="shared" si="31"/>
        <v>165000</v>
      </c>
      <c r="P54" s="214">
        <f t="shared" si="32"/>
        <v>235000</v>
      </c>
      <c r="Q54" s="218">
        <f t="shared" si="27"/>
        <v>41.25</v>
      </c>
      <c r="R54" s="242">
        <f t="shared" si="29"/>
        <v>41.25</v>
      </c>
      <c r="S54" s="73"/>
      <c r="T54" s="147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</row>
    <row r="55" spans="1:38" ht="17.100000000000001" customHeight="1">
      <c r="A55" s="61"/>
      <c r="B55" s="62">
        <v>413</v>
      </c>
      <c r="C55" s="135" t="s">
        <v>104</v>
      </c>
      <c r="D55" s="35">
        <v>400000</v>
      </c>
      <c r="E55" s="150">
        <v>165000</v>
      </c>
      <c r="F55" s="35">
        <v>0</v>
      </c>
      <c r="G55" s="35">
        <v>0</v>
      </c>
      <c r="H55" s="35"/>
      <c r="I55" s="35"/>
      <c r="J55" s="35"/>
      <c r="K55" s="35"/>
      <c r="L55" s="36"/>
      <c r="M55" s="98"/>
      <c r="N55" s="12">
        <f t="shared" si="33"/>
        <v>400000</v>
      </c>
      <c r="O55" s="12">
        <f t="shared" si="31"/>
        <v>165000</v>
      </c>
      <c r="P55" s="96">
        <f t="shared" si="32"/>
        <v>235000</v>
      </c>
      <c r="Q55" s="110">
        <f t="shared" si="27"/>
        <v>41.25</v>
      </c>
      <c r="R55" s="242">
        <f t="shared" si="29"/>
        <v>41.25</v>
      </c>
      <c r="S55" s="73"/>
    </row>
    <row r="56" spans="1:38" s="66" customFormat="1" ht="17.100000000000001" customHeight="1">
      <c r="A56" s="39">
        <v>42</v>
      </c>
      <c r="B56" s="187"/>
      <c r="C56" s="133" t="s">
        <v>105</v>
      </c>
      <c r="D56" s="42">
        <f t="shared" ref="D56:M56" si="34">SUM(D57:D63)</f>
        <v>32620000</v>
      </c>
      <c r="E56" s="185">
        <f>SUM(E57:E63)</f>
        <v>9612037</v>
      </c>
      <c r="F56" s="42">
        <f>SUM(F57:F63)</f>
        <v>17579000</v>
      </c>
      <c r="G56" s="42">
        <f>SUM(G57:G63)</f>
        <v>9666684</v>
      </c>
      <c r="H56" s="42">
        <f>SUM(H57:H63)</f>
        <v>9900000</v>
      </c>
      <c r="I56" s="42">
        <f>SUM(I57:I63)</f>
        <v>2664443</v>
      </c>
      <c r="J56" s="42">
        <f t="shared" si="34"/>
        <v>15500000</v>
      </c>
      <c r="K56" s="42">
        <f t="shared" si="34"/>
        <v>3101009</v>
      </c>
      <c r="L56" s="42">
        <f t="shared" si="34"/>
        <v>0</v>
      </c>
      <c r="M56" s="199">
        <f t="shared" si="34"/>
        <v>0</v>
      </c>
      <c r="N56" s="106">
        <f t="shared" si="33"/>
        <v>75599000</v>
      </c>
      <c r="O56" s="106">
        <f t="shared" si="31"/>
        <v>25044173</v>
      </c>
      <c r="P56" s="214">
        <f t="shared" si="32"/>
        <v>50554827</v>
      </c>
      <c r="Q56" s="186">
        <f t="shared" ref="Q56:Q63" si="35">SUM(O56/N56*100)</f>
        <v>33.127651159406867</v>
      </c>
      <c r="R56" s="242">
        <f t="shared" si="29"/>
        <v>29.466698344573881</v>
      </c>
      <c r="S56" s="73">
        <f t="shared" ref="S56:S63" si="36">SUM(G56/F56*100)</f>
        <v>54.989953922293644</v>
      </c>
      <c r="T56" s="147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</row>
    <row r="57" spans="1:38" ht="17.100000000000001" customHeight="1">
      <c r="A57" s="61"/>
      <c r="B57" s="62">
        <v>420</v>
      </c>
      <c r="C57" s="135" t="s">
        <v>106</v>
      </c>
      <c r="D57" s="35">
        <v>900000</v>
      </c>
      <c r="E57" s="150">
        <v>137610</v>
      </c>
      <c r="F57" s="35">
        <v>461000</v>
      </c>
      <c r="G57" s="35">
        <v>126161</v>
      </c>
      <c r="H57" s="35">
        <v>400000</v>
      </c>
      <c r="I57" s="35">
        <v>27510</v>
      </c>
      <c r="J57" s="35">
        <v>4850000</v>
      </c>
      <c r="K57" s="35">
        <v>1640908</v>
      </c>
      <c r="L57" s="36"/>
      <c r="M57" s="170"/>
      <c r="N57" s="12">
        <f t="shared" si="33"/>
        <v>6611000</v>
      </c>
      <c r="O57" s="12">
        <f t="shared" si="31"/>
        <v>1932189</v>
      </c>
      <c r="P57" s="96">
        <f t="shared" si="32"/>
        <v>4678811</v>
      </c>
      <c r="Q57" s="110">
        <f t="shared" si="35"/>
        <v>29.22687944335199</v>
      </c>
      <c r="R57" s="110">
        <f t="shared" si="29"/>
        <v>15.290000000000001</v>
      </c>
      <c r="S57" s="110">
        <f t="shared" si="36"/>
        <v>27.366811279826464</v>
      </c>
    </row>
    <row r="58" spans="1:38" ht="17.100000000000001" customHeight="1">
      <c r="A58" s="61"/>
      <c r="B58" s="62">
        <v>421</v>
      </c>
      <c r="C58" s="135" t="s">
        <v>107</v>
      </c>
      <c r="D58" s="35">
        <v>10300000</v>
      </c>
      <c r="E58" s="150">
        <v>4875167</v>
      </c>
      <c r="F58" s="35">
        <v>7200000</v>
      </c>
      <c r="G58" s="35">
        <v>4619951</v>
      </c>
      <c r="H58" s="35">
        <v>1700000</v>
      </c>
      <c r="I58" s="35">
        <v>166490</v>
      </c>
      <c r="J58" s="35">
        <v>4200000</v>
      </c>
      <c r="K58" s="35">
        <v>1014943</v>
      </c>
      <c r="L58" s="36"/>
      <c r="M58" s="170"/>
      <c r="N58" s="12">
        <f t="shared" si="33"/>
        <v>23400000</v>
      </c>
      <c r="O58" s="12">
        <f t="shared" si="31"/>
        <v>10676551</v>
      </c>
      <c r="P58" s="96">
        <f t="shared" si="32"/>
        <v>12723449</v>
      </c>
      <c r="Q58" s="110">
        <f t="shared" si="35"/>
        <v>45.626286324786328</v>
      </c>
      <c r="R58" s="110">
        <f t="shared" si="29"/>
        <v>47.33171844660194</v>
      </c>
      <c r="S58" s="110">
        <f t="shared" si="36"/>
        <v>64.16598611111111</v>
      </c>
    </row>
    <row r="59" spans="1:38" ht="17.100000000000001" customHeight="1">
      <c r="A59" s="61"/>
      <c r="B59" s="62">
        <v>423</v>
      </c>
      <c r="C59" s="135" t="s">
        <v>108</v>
      </c>
      <c r="D59" s="35">
        <v>6320000</v>
      </c>
      <c r="E59" s="150">
        <v>1259095</v>
      </c>
      <c r="F59" s="35">
        <v>3300000</v>
      </c>
      <c r="G59" s="35">
        <v>1347141</v>
      </c>
      <c r="H59" s="35">
        <v>3700000</v>
      </c>
      <c r="I59" s="35">
        <v>1615784</v>
      </c>
      <c r="J59" s="35">
        <v>600000</v>
      </c>
      <c r="K59" s="35">
        <v>107860</v>
      </c>
      <c r="L59" s="36"/>
      <c r="M59" s="170"/>
      <c r="N59" s="12">
        <f t="shared" si="33"/>
        <v>13920000</v>
      </c>
      <c r="O59" s="12">
        <f t="shared" si="31"/>
        <v>4329880</v>
      </c>
      <c r="P59" s="96">
        <f t="shared" si="32"/>
        <v>9590120</v>
      </c>
      <c r="Q59" s="110">
        <f t="shared" si="35"/>
        <v>31.10545977011494</v>
      </c>
      <c r="R59" s="110">
        <f t="shared" si="29"/>
        <v>19.92238924050633</v>
      </c>
      <c r="S59" s="110">
        <f t="shared" si="36"/>
        <v>40.822454545454548</v>
      </c>
    </row>
    <row r="60" spans="1:38" ht="17.100000000000001" customHeight="1">
      <c r="A60" s="61"/>
      <c r="B60" s="62">
        <v>424</v>
      </c>
      <c r="C60" s="135" t="s">
        <v>109</v>
      </c>
      <c r="D60" s="35">
        <v>6500000</v>
      </c>
      <c r="E60" s="150">
        <v>1581636</v>
      </c>
      <c r="F60" s="35">
        <v>2400000</v>
      </c>
      <c r="G60" s="35">
        <v>702405</v>
      </c>
      <c r="H60" s="35">
        <v>1200000</v>
      </c>
      <c r="I60" s="35">
        <v>158450</v>
      </c>
      <c r="J60" s="35">
        <v>500000</v>
      </c>
      <c r="K60" s="35">
        <v>0</v>
      </c>
      <c r="L60" s="36"/>
      <c r="M60" s="170"/>
      <c r="N60" s="12">
        <f t="shared" si="33"/>
        <v>10600000</v>
      </c>
      <c r="O60" s="12">
        <f t="shared" si="31"/>
        <v>2442491</v>
      </c>
      <c r="P60" s="96">
        <f t="shared" si="32"/>
        <v>8157509</v>
      </c>
      <c r="Q60" s="110">
        <f t="shared" si="35"/>
        <v>23.0423679245283</v>
      </c>
      <c r="R60" s="110">
        <f t="shared" si="29"/>
        <v>24.33286153846154</v>
      </c>
      <c r="S60" s="110">
        <f t="shared" si="36"/>
        <v>29.266874999999999</v>
      </c>
    </row>
    <row r="61" spans="1:38" ht="17.100000000000001" customHeight="1">
      <c r="A61" s="61"/>
      <c r="B61" s="62">
        <v>425</v>
      </c>
      <c r="C61" s="135" t="s">
        <v>110</v>
      </c>
      <c r="D61" s="35">
        <v>3800000</v>
      </c>
      <c r="E61" s="150">
        <v>788949</v>
      </c>
      <c r="F61" s="35">
        <v>3000000</v>
      </c>
      <c r="G61" s="35">
        <v>2353145</v>
      </c>
      <c r="H61" s="35">
        <v>1300000</v>
      </c>
      <c r="I61" s="35">
        <v>544938</v>
      </c>
      <c r="J61" s="35">
        <v>4850000</v>
      </c>
      <c r="K61" s="35">
        <v>303101</v>
      </c>
      <c r="L61" s="36"/>
      <c r="M61" s="170"/>
      <c r="N61" s="12">
        <f t="shared" si="33"/>
        <v>12950000</v>
      </c>
      <c r="O61" s="12">
        <f t="shared" si="31"/>
        <v>3990133</v>
      </c>
      <c r="P61" s="96">
        <f t="shared" si="32"/>
        <v>8959867</v>
      </c>
      <c r="Q61" s="110">
        <f t="shared" si="35"/>
        <v>30.811837837837835</v>
      </c>
      <c r="R61" s="110">
        <f t="shared" si="29"/>
        <v>20.761815789473683</v>
      </c>
      <c r="S61" s="110">
        <f t="shared" si="36"/>
        <v>78.43816666666666</v>
      </c>
    </row>
    <row r="62" spans="1:38" ht="17.100000000000001" customHeight="1">
      <c r="A62" s="61"/>
      <c r="B62" s="62">
        <v>426</v>
      </c>
      <c r="C62" s="135" t="s">
        <v>111</v>
      </c>
      <c r="D62" s="35">
        <v>3400000</v>
      </c>
      <c r="E62" s="150">
        <v>653838</v>
      </c>
      <c r="F62" s="35">
        <v>918000</v>
      </c>
      <c r="G62" s="35">
        <v>229590</v>
      </c>
      <c r="H62" s="35">
        <v>1100000</v>
      </c>
      <c r="I62" s="35">
        <v>119873</v>
      </c>
      <c r="J62" s="35">
        <v>500000</v>
      </c>
      <c r="K62" s="35">
        <v>34197</v>
      </c>
      <c r="L62" s="36"/>
      <c r="M62" s="170"/>
      <c r="N62" s="12">
        <f t="shared" si="33"/>
        <v>5918000</v>
      </c>
      <c r="O62" s="12">
        <f t="shared" si="31"/>
        <v>1037498</v>
      </c>
      <c r="P62" s="96">
        <f t="shared" si="32"/>
        <v>4880502</v>
      </c>
      <c r="Q62" s="110">
        <f t="shared" si="35"/>
        <v>17.531226765799257</v>
      </c>
      <c r="R62" s="110">
        <f t="shared" si="29"/>
        <v>19.230529411764703</v>
      </c>
      <c r="S62" s="110">
        <f t="shared" si="36"/>
        <v>25.009803921568629</v>
      </c>
    </row>
    <row r="63" spans="1:38" ht="17.100000000000001" customHeight="1">
      <c r="A63" s="61"/>
      <c r="B63" s="62">
        <v>427</v>
      </c>
      <c r="C63" s="138" t="s">
        <v>112</v>
      </c>
      <c r="D63" s="35">
        <v>1400000</v>
      </c>
      <c r="E63" s="150">
        <v>315742</v>
      </c>
      <c r="F63" s="35">
        <v>300000</v>
      </c>
      <c r="G63" s="35">
        <v>288291</v>
      </c>
      <c r="H63" s="35">
        <v>500000</v>
      </c>
      <c r="I63" s="35">
        <v>31398</v>
      </c>
      <c r="J63" s="35"/>
      <c r="K63" s="35"/>
      <c r="L63" s="36"/>
      <c r="M63" s="170"/>
      <c r="N63" s="12">
        <f t="shared" si="33"/>
        <v>2200000</v>
      </c>
      <c r="O63" s="12">
        <f t="shared" si="31"/>
        <v>635431</v>
      </c>
      <c r="P63" s="96">
        <f t="shared" si="32"/>
        <v>1564569</v>
      </c>
      <c r="Q63" s="110">
        <f t="shared" si="35"/>
        <v>28.883227272727275</v>
      </c>
      <c r="R63" s="110">
        <f t="shared" si="29"/>
        <v>22.553000000000001</v>
      </c>
      <c r="S63" s="110">
        <f t="shared" si="36"/>
        <v>96.096999999999994</v>
      </c>
    </row>
    <row r="64" spans="1:38" s="66" customFormat="1" ht="17.100000000000001" customHeight="1">
      <c r="A64" s="39">
        <v>46</v>
      </c>
      <c r="B64" s="187"/>
      <c r="C64" s="188" t="s">
        <v>113</v>
      </c>
      <c r="D64" s="42">
        <f t="shared" ref="D64:M64" si="37">SUM(D65:D66)</f>
        <v>8160000</v>
      </c>
      <c r="E64" s="185">
        <f t="shared" si="37"/>
        <v>1379154</v>
      </c>
      <c r="F64" s="42">
        <f t="shared" si="37"/>
        <v>0</v>
      </c>
      <c r="G64" s="42">
        <f t="shared" si="37"/>
        <v>0</v>
      </c>
      <c r="H64" s="42">
        <f t="shared" si="37"/>
        <v>0</v>
      </c>
      <c r="I64" s="42">
        <f t="shared" si="37"/>
        <v>0</v>
      </c>
      <c r="J64" s="42">
        <f t="shared" si="37"/>
        <v>0</v>
      </c>
      <c r="K64" s="42">
        <f t="shared" si="37"/>
        <v>0</v>
      </c>
      <c r="L64" s="43">
        <f t="shared" si="37"/>
        <v>0</v>
      </c>
      <c r="M64" s="99">
        <f t="shared" si="37"/>
        <v>0</v>
      </c>
      <c r="N64" s="106">
        <f t="shared" si="33"/>
        <v>8160000</v>
      </c>
      <c r="O64" s="106">
        <f t="shared" si="31"/>
        <v>1379154</v>
      </c>
      <c r="P64" s="214">
        <f t="shared" si="32"/>
        <v>6780846</v>
      </c>
      <c r="Q64" s="186">
        <f>SUM(O64/N64*100)</f>
        <v>16.90139705882353</v>
      </c>
      <c r="R64" s="186">
        <f t="shared" si="29"/>
        <v>16.90139705882353</v>
      </c>
      <c r="S64" s="186"/>
      <c r="T64" s="147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</row>
    <row r="65" spans="1:38" ht="17.100000000000001" customHeight="1">
      <c r="A65" s="61"/>
      <c r="B65" s="62">
        <v>463</v>
      </c>
      <c r="C65" s="135" t="s">
        <v>114</v>
      </c>
      <c r="D65" s="35">
        <v>5060000</v>
      </c>
      <c r="E65" s="150">
        <v>798004</v>
      </c>
      <c r="F65" s="35"/>
      <c r="G65" s="35"/>
      <c r="H65" s="35"/>
      <c r="I65" s="35"/>
      <c r="J65" s="35"/>
      <c r="K65" s="35"/>
      <c r="L65" s="36"/>
      <c r="M65" s="170"/>
      <c r="N65" s="12">
        <f t="shared" si="33"/>
        <v>5060000</v>
      </c>
      <c r="O65" s="12">
        <f t="shared" si="33"/>
        <v>798004</v>
      </c>
      <c r="P65" s="96">
        <f>SUM(N65-O65)</f>
        <v>4261996</v>
      </c>
      <c r="Q65" s="110">
        <f>SUM(O65/N65*100)</f>
        <v>15.770830039525691</v>
      </c>
      <c r="R65" s="110">
        <f t="shared" si="29"/>
        <v>15.770830039525691</v>
      </c>
      <c r="S65" s="110"/>
    </row>
    <row r="66" spans="1:38" ht="17.100000000000001" customHeight="1" thickBot="1">
      <c r="A66" s="61"/>
      <c r="B66" s="62">
        <v>464</v>
      </c>
      <c r="C66" s="135" t="s">
        <v>115</v>
      </c>
      <c r="D66" s="35">
        <v>3100000</v>
      </c>
      <c r="E66" s="150">
        <v>581150</v>
      </c>
      <c r="F66" s="35"/>
      <c r="G66" s="35"/>
      <c r="H66" s="35"/>
      <c r="I66" s="35"/>
      <c r="J66" s="35"/>
      <c r="K66" s="35"/>
      <c r="L66" s="36"/>
      <c r="M66" s="170"/>
      <c r="N66" s="12">
        <f t="shared" si="33"/>
        <v>3100000</v>
      </c>
      <c r="O66" s="12">
        <f t="shared" si="33"/>
        <v>581150</v>
      </c>
      <c r="P66" s="96">
        <f>SUM(N66-O66)</f>
        <v>2518850</v>
      </c>
      <c r="Q66" s="110">
        <f>SUM(O66/N66*100)</f>
        <v>18.746774193548386</v>
      </c>
      <c r="R66" s="110">
        <f t="shared" si="29"/>
        <v>18.746774193548386</v>
      </c>
      <c r="S66" s="110"/>
    </row>
    <row r="67" spans="1:38" ht="27" customHeight="1" thickBot="1">
      <c r="A67" s="67"/>
      <c r="C67" s="240" t="s">
        <v>116</v>
      </c>
      <c r="D67" s="68">
        <f>SUM(D68)</f>
        <v>43300000</v>
      </c>
      <c r="E67" s="152">
        <f>SUM(E68)</f>
        <v>5923183</v>
      </c>
      <c r="F67" s="68">
        <f t="shared" ref="F67:M67" si="38">SUM(F68)</f>
        <v>100000</v>
      </c>
      <c r="G67" s="68">
        <f t="shared" si="38"/>
        <v>69990</v>
      </c>
      <c r="H67" s="68">
        <f t="shared" si="38"/>
        <v>0</v>
      </c>
      <c r="I67" s="68">
        <f t="shared" si="38"/>
        <v>0</v>
      </c>
      <c r="J67" s="68">
        <f t="shared" si="38"/>
        <v>0</v>
      </c>
      <c r="K67" s="68">
        <f t="shared" si="38"/>
        <v>0</v>
      </c>
      <c r="L67" s="68">
        <f t="shared" si="38"/>
        <v>0</v>
      </c>
      <c r="M67" s="108">
        <f t="shared" si="38"/>
        <v>0</v>
      </c>
      <c r="N67" s="12">
        <f t="shared" si="33"/>
        <v>43400000</v>
      </c>
      <c r="O67" s="12">
        <f t="shared" si="31"/>
        <v>5993173</v>
      </c>
      <c r="P67" s="96">
        <f t="shared" si="32"/>
        <v>37406827</v>
      </c>
      <c r="Q67" s="73">
        <f>SUM(O67/N67*100)</f>
        <v>13.809154377880184</v>
      </c>
      <c r="R67" s="73">
        <f t="shared" si="29"/>
        <v>13.679406466512702</v>
      </c>
      <c r="S67" s="73">
        <f>SUM(G67/F67*100)</f>
        <v>69.989999999999995</v>
      </c>
    </row>
    <row r="68" spans="1:38" ht="24.75" customHeight="1">
      <c r="A68" s="48">
        <v>48</v>
      </c>
      <c r="B68" s="200"/>
      <c r="C68" s="133" t="s">
        <v>116</v>
      </c>
      <c r="D68" s="201">
        <f t="shared" ref="D68:I68" si="39">SUM(D69:D74)</f>
        <v>43300000</v>
      </c>
      <c r="E68" s="202">
        <f t="shared" si="39"/>
        <v>5923183</v>
      </c>
      <c r="F68" s="201">
        <f t="shared" si="39"/>
        <v>100000</v>
      </c>
      <c r="G68" s="201">
        <f t="shared" si="39"/>
        <v>69990</v>
      </c>
      <c r="H68" s="201">
        <f t="shared" si="39"/>
        <v>0</v>
      </c>
      <c r="I68" s="201">
        <f t="shared" si="39"/>
        <v>0</v>
      </c>
      <c r="J68" s="201">
        <f>SUM(J69:J74)</f>
        <v>0</v>
      </c>
      <c r="K68" s="201">
        <f>SUM(K69:K74)</f>
        <v>0</v>
      </c>
      <c r="L68" s="201">
        <f>SUM(L69:L74)</f>
        <v>0</v>
      </c>
      <c r="M68" s="203">
        <f>SUM(M69:M74)</f>
        <v>0</v>
      </c>
      <c r="N68" s="106">
        <f t="shared" si="33"/>
        <v>43400000</v>
      </c>
      <c r="O68" s="106">
        <f t="shared" si="31"/>
        <v>5993173</v>
      </c>
      <c r="P68" s="214">
        <f t="shared" si="32"/>
        <v>37406827</v>
      </c>
      <c r="Q68" s="186">
        <f>SUM(O68/N68*100)</f>
        <v>13.809154377880184</v>
      </c>
      <c r="R68" s="186">
        <f t="shared" si="29"/>
        <v>13.679406466512702</v>
      </c>
      <c r="S68" s="186">
        <f>SUM(G68/F68*100)</f>
        <v>69.989999999999995</v>
      </c>
    </row>
    <row r="69" spans="1:38" ht="17.100000000000001" customHeight="1">
      <c r="A69" s="32"/>
      <c r="B69" s="65">
        <v>480</v>
      </c>
      <c r="C69" s="135" t="s">
        <v>117</v>
      </c>
      <c r="D69" s="63">
        <v>1100000</v>
      </c>
      <c r="E69" s="151">
        <v>387840</v>
      </c>
      <c r="F69" s="63">
        <v>0</v>
      </c>
      <c r="G69" s="63">
        <v>0</v>
      </c>
      <c r="H69" s="63"/>
      <c r="I69" s="63"/>
      <c r="J69" s="63"/>
      <c r="K69" s="63"/>
      <c r="L69" s="63"/>
      <c r="M69" s="107"/>
      <c r="N69" s="12">
        <f t="shared" si="33"/>
        <v>1100000</v>
      </c>
      <c r="O69" s="12">
        <f t="shared" si="33"/>
        <v>387840</v>
      </c>
      <c r="P69" s="96">
        <f t="shared" si="32"/>
        <v>712160</v>
      </c>
      <c r="Q69" s="110"/>
      <c r="R69" s="110"/>
      <c r="S69" s="110"/>
    </row>
    <row r="70" spans="1:38" ht="17.100000000000001" customHeight="1">
      <c r="A70" s="61"/>
      <c r="B70" s="62">
        <v>481</v>
      </c>
      <c r="C70" s="135" t="s">
        <v>118</v>
      </c>
      <c r="D70" s="35">
        <v>0</v>
      </c>
      <c r="E70" s="150">
        <v>0</v>
      </c>
      <c r="F70" s="35">
        <v>0</v>
      </c>
      <c r="G70" s="35">
        <v>0</v>
      </c>
      <c r="H70" s="35"/>
      <c r="I70" s="35"/>
      <c r="J70" s="35"/>
      <c r="K70" s="35"/>
      <c r="L70" s="36"/>
      <c r="M70" s="98"/>
      <c r="N70" s="12">
        <f t="shared" si="33"/>
        <v>0</v>
      </c>
      <c r="O70" s="12">
        <f t="shared" si="33"/>
        <v>0</v>
      </c>
      <c r="P70" s="96">
        <f t="shared" si="32"/>
        <v>0</v>
      </c>
      <c r="Q70" s="110" t="e">
        <f>SUM(O70/N70*100)</f>
        <v>#DIV/0!</v>
      </c>
      <c r="R70" s="110" t="e">
        <f>SUM(E70/D70*100)</f>
        <v>#DIV/0!</v>
      </c>
      <c r="S70" s="110"/>
    </row>
    <row r="71" spans="1:38" ht="17.100000000000001" customHeight="1">
      <c r="A71" s="61"/>
      <c r="B71" s="62">
        <v>482</v>
      </c>
      <c r="C71" s="135" t="s">
        <v>119</v>
      </c>
      <c r="D71" s="35">
        <v>40300000</v>
      </c>
      <c r="E71" s="150">
        <v>5014717</v>
      </c>
      <c r="F71" s="35"/>
      <c r="G71" s="35"/>
      <c r="H71" s="35">
        <v>0</v>
      </c>
      <c r="I71" s="35"/>
      <c r="J71" s="35"/>
      <c r="K71" s="35"/>
      <c r="L71" s="36"/>
      <c r="M71" s="98"/>
      <c r="N71" s="12">
        <f t="shared" si="33"/>
        <v>40300000</v>
      </c>
      <c r="O71" s="12">
        <f t="shared" si="33"/>
        <v>5014717</v>
      </c>
      <c r="P71" s="96">
        <f t="shared" si="32"/>
        <v>35285283</v>
      </c>
      <c r="Q71" s="110">
        <f>SUM(O71/N71*100)</f>
        <v>12.443466501240694</v>
      </c>
      <c r="R71" s="110">
        <f>SUM(E71/D71*100)</f>
        <v>12.443466501240694</v>
      </c>
      <c r="S71" s="110"/>
    </row>
    <row r="72" spans="1:38" ht="17.100000000000001" customHeight="1">
      <c r="A72" s="61"/>
      <c r="B72" s="62">
        <v>483</v>
      </c>
      <c r="C72" s="135" t="s">
        <v>120</v>
      </c>
      <c r="D72" s="35">
        <v>0</v>
      </c>
      <c r="E72" s="150">
        <v>0</v>
      </c>
      <c r="F72" s="35">
        <v>0</v>
      </c>
      <c r="G72" s="35"/>
      <c r="H72" s="35"/>
      <c r="I72" s="35"/>
      <c r="J72" s="35"/>
      <c r="K72" s="35"/>
      <c r="L72" s="36"/>
      <c r="M72" s="98"/>
      <c r="N72" s="12">
        <f t="shared" si="33"/>
        <v>0</v>
      </c>
      <c r="O72" s="12">
        <f t="shared" si="33"/>
        <v>0</v>
      </c>
      <c r="P72" s="96">
        <f t="shared" si="32"/>
        <v>0</v>
      </c>
      <c r="Q72" s="110" t="e">
        <f>SUM(O72/N72*100)</f>
        <v>#DIV/0!</v>
      </c>
      <c r="R72" s="110" t="e">
        <f>SUM(E72/D72*100)</f>
        <v>#DIV/0!</v>
      </c>
      <c r="S72" s="110"/>
    </row>
    <row r="73" spans="1:38" ht="17.100000000000001" customHeight="1">
      <c r="A73" s="61"/>
      <c r="B73" s="62">
        <v>485</v>
      </c>
      <c r="C73" s="135" t="s">
        <v>121</v>
      </c>
      <c r="D73" s="35">
        <v>500000</v>
      </c>
      <c r="E73" s="150">
        <v>360000</v>
      </c>
      <c r="F73" s="35">
        <v>100000</v>
      </c>
      <c r="G73" s="35">
        <v>69990</v>
      </c>
      <c r="H73" s="35"/>
      <c r="I73" s="35"/>
      <c r="J73" s="35"/>
      <c r="K73" s="35"/>
      <c r="L73" s="36"/>
      <c r="M73" s="98"/>
      <c r="N73" s="12">
        <f t="shared" si="33"/>
        <v>600000</v>
      </c>
      <c r="O73" s="12">
        <f t="shared" si="33"/>
        <v>429990</v>
      </c>
      <c r="P73" s="96">
        <f t="shared" si="32"/>
        <v>170010</v>
      </c>
      <c r="Q73" s="110">
        <f>SUM(O73/N73*100)</f>
        <v>71.665000000000006</v>
      </c>
      <c r="R73" s="110">
        <f>SUM(E73/D73*100)</f>
        <v>72</v>
      </c>
      <c r="S73" s="110"/>
    </row>
    <row r="74" spans="1:38" ht="17.100000000000001" customHeight="1">
      <c r="A74" s="69"/>
      <c r="B74" s="70">
        <v>486</v>
      </c>
      <c r="C74" s="238" t="s">
        <v>122</v>
      </c>
      <c r="D74" s="35">
        <v>1400000</v>
      </c>
      <c r="E74" s="150">
        <v>160626</v>
      </c>
      <c r="F74" s="35"/>
      <c r="G74" s="35"/>
      <c r="H74" s="35"/>
      <c r="I74" s="35"/>
      <c r="J74" s="35"/>
      <c r="K74" s="35"/>
      <c r="L74" s="36"/>
      <c r="M74" s="98"/>
      <c r="N74" s="12">
        <f t="shared" si="33"/>
        <v>1400000</v>
      </c>
      <c r="O74" s="12">
        <f t="shared" si="33"/>
        <v>160626</v>
      </c>
      <c r="P74" s="96">
        <f t="shared" si="32"/>
        <v>1239374</v>
      </c>
      <c r="Q74" s="110">
        <f>SUM(O74/N74*100)</f>
        <v>11.473285714285714</v>
      </c>
      <c r="R74" s="110">
        <f>SUM(E74/D74*100)</f>
        <v>11.473285714285714</v>
      </c>
      <c r="S74" s="110"/>
    </row>
    <row r="75" spans="1:38" ht="30" customHeight="1" thickBot="1">
      <c r="A75" s="145"/>
      <c r="B75" s="166"/>
      <c r="C75" s="239" t="s">
        <v>147</v>
      </c>
      <c r="D75" s="60">
        <f>SUM(D67+D49)</f>
        <v>123742000</v>
      </c>
      <c r="E75" s="60">
        <f t="shared" ref="E75:L75" si="40">SUM(E67+E49)</f>
        <v>36188507</v>
      </c>
      <c r="F75" s="60">
        <f t="shared" si="40"/>
        <v>201979000</v>
      </c>
      <c r="G75" s="60">
        <f t="shared" si="40"/>
        <v>101525967</v>
      </c>
      <c r="H75" s="60">
        <f t="shared" si="40"/>
        <v>9900000</v>
      </c>
      <c r="I75" s="60">
        <f t="shared" si="40"/>
        <v>2664443</v>
      </c>
      <c r="J75" s="60">
        <f t="shared" si="40"/>
        <v>15500000</v>
      </c>
      <c r="K75" s="60">
        <f t="shared" si="40"/>
        <v>3101009</v>
      </c>
      <c r="L75" s="60">
        <f t="shared" si="40"/>
        <v>0</v>
      </c>
      <c r="M75" s="60">
        <f t="shared" ref="M75:S75" si="41">SUM(M67+M49)</f>
        <v>0</v>
      </c>
      <c r="N75" s="60">
        <f t="shared" si="41"/>
        <v>351121000</v>
      </c>
      <c r="O75" s="60">
        <f t="shared" si="41"/>
        <v>143479926</v>
      </c>
      <c r="P75" s="60">
        <f t="shared" si="41"/>
        <v>207641074</v>
      </c>
      <c r="Q75" s="60">
        <f t="shared" si="41"/>
        <v>58.488182783481363</v>
      </c>
      <c r="R75" s="60">
        <f t="shared" si="41"/>
        <v>51.303190062146825</v>
      </c>
      <c r="S75" s="60">
        <f t="shared" si="41"/>
        <v>120.2458349308249</v>
      </c>
    </row>
    <row r="76" spans="1:38" s="87" customFormat="1" ht="17.100000000000001" customHeight="1" thickBot="1">
      <c r="A76" s="139"/>
      <c r="B76" s="139"/>
      <c r="C76" s="139"/>
      <c r="D76" s="139"/>
      <c r="E76" s="139"/>
      <c r="F76" s="139"/>
      <c r="G76" s="139"/>
      <c r="H76" s="139"/>
      <c r="I76" s="139"/>
      <c r="J76" s="140"/>
      <c r="K76" s="140"/>
      <c r="L76" s="141"/>
      <c r="M76" s="141"/>
      <c r="N76" s="141"/>
      <c r="O76" s="141"/>
      <c r="P76" s="140"/>
      <c r="R76" s="158"/>
      <c r="S76" s="8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</row>
    <row r="77" spans="1:38" s="87" customFormat="1" ht="17.100000000000001" customHeight="1" thickBot="1">
      <c r="A77" s="139"/>
      <c r="B77" s="139"/>
      <c r="C77" s="139"/>
      <c r="D77" s="278"/>
      <c r="E77" s="279"/>
      <c r="F77" s="279"/>
      <c r="G77" s="280"/>
      <c r="H77" s="139"/>
      <c r="I77" s="139"/>
      <c r="J77" s="140"/>
      <c r="K77" s="140"/>
      <c r="L77" s="141"/>
      <c r="M77" s="141"/>
      <c r="N77" s="141"/>
      <c r="O77" s="141"/>
      <c r="P77" s="140"/>
      <c r="R77" s="158"/>
      <c r="S77" s="8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</row>
    <row r="78" spans="1:38" s="87" customFormat="1" ht="17.100000000000001" customHeight="1">
      <c r="A78" s="139"/>
      <c r="B78" s="139"/>
      <c r="C78" s="139"/>
      <c r="D78" s="139"/>
      <c r="E78" s="139"/>
      <c r="F78" s="139"/>
      <c r="G78" s="139"/>
      <c r="H78" s="139"/>
      <c r="I78" s="139"/>
      <c r="J78" s="140"/>
      <c r="K78" s="140"/>
      <c r="L78" s="141"/>
      <c r="M78" s="141"/>
      <c r="N78" s="141"/>
      <c r="O78" s="141"/>
      <c r="P78" s="140"/>
      <c r="R78" s="158"/>
      <c r="S78" s="8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</row>
    <row r="79" spans="1:38" s="87" customFormat="1" ht="15" customHeight="1">
      <c r="A79" s="139"/>
      <c r="B79" s="139"/>
      <c r="C79" s="139"/>
      <c r="D79" s="139"/>
      <c r="E79" s="139"/>
      <c r="F79" s="139"/>
      <c r="G79" s="139"/>
      <c r="H79" s="139"/>
      <c r="I79" s="139"/>
      <c r="J79" s="140"/>
      <c r="K79" s="140"/>
      <c r="L79" s="141"/>
      <c r="M79" s="141"/>
      <c r="N79" s="141"/>
      <c r="O79" s="141"/>
      <c r="P79" s="140"/>
      <c r="R79" s="158"/>
      <c r="S79" s="8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</row>
    <row r="80" spans="1:38" s="87" customFormat="1" ht="15" customHeight="1">
      <c r="A80" s="139"/>
      <c r="B80" s="139"/>
      <c r="C80" s="139"/>
      <c r="D80" s="139"/>
      <c r="E80" s="139"/>
      <c r="F80" s="139"/>
      <c r="G80" s="139"/>
      <c r="H80" s="139"/>
      <c r="I80" s="139"/>
      <c r="J80" s="140"/>
      <c r="K80" s="140"/>
      <c r="L80" s="141"/>
      <c r="M80" s="141"/>
      <c r="N80" s="141"/>
      <c r="O80" s="141"/>
      <c r="P80" s="140"/>
      <c r="R80" s="158"/>
      <c r="S80" s="8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</row>
    <row r="81" spans="1:38" s="87" customFormat="1" ht="15" customHeight="1">
      <c r="A81" s="139"/>
      <c r="B81" s="139"/>
      <c r="C81" s="139"/>
      <c r="D81" s="139"/>
      <c r="E81" s="139"/>
      <c r="F81" s="139"/>
      <c r="G81" s="139"/>
      <c r="H81" s="139"/>
      <c r="I81" s="139"/>
      <c r="J81" s="140"/>
      <c r="K81" s="140"/>
      <c r="L81" s="141"/>
      <c r="M81" s="141"/>
      <c r="N81" s="141"/>
      <c r="O81" s="141"/>
      <c r="P81" s="140"/>
      <c r="R81" s="158"/>
      <c r="S81" s="8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</row>
    <row r="82" spans="1:38" s="87" customFormat="1" ht="15" customHeight="1">
      <c r="A82" s="139"/>
      <c r="B82" s="139"/>
      <c r="C82" s="139"/>
      <c r="D82" s="139"/>
      <c r="E82" s="139"/>
      <c r="F82" s="139"/>
      <c r="G82" s="139"/>
      <c r="H82" s="139"/>
      <c r="I82" s="139"/>
      <c r="J82" s="140"/>
      <c r="K82" s="140"/>
      <c r="L82" s="141"/>
      <c r="M82" s="141"/>
      <c r="N82" s="141"/>
      <c r="O82" s="141"/>
      <c r="P82" s="140"/>
      <c r="R82" s="158"/>
      <c r="S82" s="8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</row>
    <row r="83" spans="1:38" s="87" customFormat="1" ht="15" customHeight="1">
      <c r="A83" s="139"/>
      <c r="B83" s="139"/>
      <c r="C83" s="139"/>
      <c r="D83" s="139"/>
      <c r="E83" s="139"/>
      <c r="F83" s="139"/>
      <c r="G83" s="139"/>
      <c r="H83" s="139"/>
      <c r="I83" s="139"/>
      <c r="J83" s="140"/>
      <c r="K83" s="140"/>
      <c r="L83" s="141"/>
      <c r="M83" s="141"/>
      <c r="N83" s="141"/>
      <c r="O83" s="141"/>
      <c r="P83" s="140"/>
      <c r="R83" s="158"/>
      <c r="S83" s="8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</row>
    <row r="84" spans="1:38" s="87" customFormat="1" ht="15" customHeight="1">
      <c r="A84" s="139"/>
      <c r="B84" s="139"/>
      <c r="C84" s="139"/>
      <c r="D84" s="139"/>
      <c r="E84" s="139"/>
      <c r="F84" s="139"/>
      <c r="G84" s="139"/>
      <c r="H84" s="139"/>
      <c r="I84" s="139"/>
      <c r="J84" s="140"/>
      <c r="K84" s="140"/>
      <c r="L84" s="141"/>
      <c r="M84" s="141"/>
      <c r="N84" s="141"/>
      <c r="O84" s="141"/>
      <c r="P84" s="140"/>
      <c r="R84" s="158"/>
      <c r="S84" s="8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</row>
    <row r="85" spans="1:38" s="87" customFormat="1" ht="15" customHeight="1">
      <c r="A85" s="139"/>
      <c r="B85" s="139"/>
      <c r="C85" s="139"/>
      <c r="D85" s="139"/>
      <c r="E85" s="139"/>
      <c r="F85" s="139"/>
      <c r="G85" s="139"/>
      <c r="H85" s="139"/>
      <c r="I85" s="139"/>
      <c r="J85" s="140"/>
      <c r="K85" s="140"/>
      <c r="L85" s="141"/>
      <c r="M85" s="141"/>
      <c r="N85" s="141"/>
      <c r="O85" s="141"/>
      <c r="P85" s="140"/>
      <c r="R85" s="158"/>
      <c r="S85" s="8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</row>
    <row r="86" spans="1:38" s="87" customFormat="1" ht="15" customHeight="1">
      <c r="A86" s="139"/>
      <c r="B86" s="139"/>
      <c r="C86" s="139"/>
      <c r="D86" s="139"/>
      <c r="E86" s="139"/>
      <c r="F86" s="139"/>
      <c r="G86" s="139"/>
      <c r="H86" s="139"/>
      <c r="I86" s="139"/>
      <c r="J86" s="140"/>
      <c r="K86" s="140"/>
      <c r="L86" s="141"/>
      <c r="M86" s="141"/>
      <c r="N86" s="141"/>
      <c r="O86" s="141"/>
      <c r="P86" s="140"/>
      <c r="R86" s="158"/>
      <c r="S86" s="8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</row>
    <row r="87" spans="1:38" s="87" customFormat="1" ht="15" customHeight="1">
      <c r="A87" s="139"/>
      <c r="B87" s="139"/>
      <c r="C87" s="139"/>
      <c r="D87" s="139"/>
      <c r="E87" s="139"/>
      <c r="F87" s="139"/>
      <c r="G87" s="139"/>
      <c r="H87" s="139"/>
      <c r="I87" s="139"/>
      <c r="J87" s="140"/>
      <c r="K87" s="140"/>
      <c r="L87" s="141"/>
      <c r="M87" s="141"/>
      <c r="N87" s="141"/>
      <c r="O87" s="141"/>
      <c r="P87" s="140"/>
      <c r="R87" s="158"/>
      <c r="S87" s="8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</row>
    <row r="88" spans="1:38" s="1" customFormat="1" ht="18.75" customHeight="1">
      <c r="A88" s="89"/>
      <c r="B88" s="89"/>
      <c r="C88" s="89" t="s">
        <v>129</v>
      </c>
      <c r="D88" s="332"/>
      <c r="E88" s="332"/>
      <c r="F88" s="90"/>
      <c r="G88" s="90"/>
      <c r="H88" s="93"/>
      <c r="I88" s="93"/>
      <c r="J88" s="93"/>
      <c r="K88" s="93"/>
      <c r="L88" s="90"/>
      <c r="M88" s="90"/>
      <c r="N88" s="340" t="s">
        <v>130</v>
      </c>
      <c r="O88" s="340"/>
      <c r="P88" s="340"/>
      <c r="R88" s="15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</row>
    <row r="89" spans="1:38" ht="38.25">
      <c r="C89" s="89" t="s">
        <v>131</v>
      </c>
      <c r="P89" s="46"/>
      <c r="R89" s="73"/>
    </row>
    <row r="90" spans="1:38">
      <c r="P90" s="46"/>
      <c r="R90" s="73"/>
    </row>
    <row r="94" spans="1:38" s="1" customFormat="1" ht="24.75" customHeight="1">
      <c r="A94" s="331"/>
      <c r="B94" s="331"/>
      <c r="C94" s="331"/>
      <c r="D94" s="332"/>
      <c r="E94" s="332"/>
      <c r="F94" s="90"/>
      <c r="G94" s="90"/>
      <c r="H94" s="93"/>
      <c r="I94" s="95"/>
      <c r="J94" s="95"/>
      <c r="K94" s="93"/>
      <c r="L94" s="90"/>
      <c r="M94" s="90"/>
      <c r="N94" s="90"/>
      <c r="P94" s="3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</row>
    <row r="120" spans="1:7" s="270" customFormat="1" ht="15" customHeight="1">
      <c r="A120" s="271"/>
      <c r="B120" s="271"/>
      <c r="C120" s="271"/>
      <c r="D120" s="271"/>
      <c r="E120" s="272"/>
      <c r="F120" s="272"/>
      <c r="G120" s="272"/>
    </row>
    <row r="121" spans="1:7" s="270" customFormat="1" ht="15" customHeight="1">
      <c r="A121" s="271"/>
      <c r="B121" s="271"/>
      <c r="C121" s="271"/>
      <c r="D121" s="271"/>
      <c r="E121" s="272"/>
      <c r="F121" s="272"/>
      <c r="G121" s="272"/>
    </row>
    <row r="122" spans="1:7" s="270" customFormat="1" ht="15" customHeight="1">
      <c r="A122" s="271"/>
      <c r="B122" s="271"/>
      <c r="C122" s="271"/>
      <c r="D122" s="271"/>
      <c r="E122" s="272"/>
      <c r="F122" s="272"/>
      <c r="G122" s="272"/>
    </row>
    <row r="123" spans="1:7" s="270" customFormat="1" ht="15" customHeight="1">
      <c r="A123" s="271"/>
      <c r="B123" s="271"/>
      <c r="C123" s="271"/>
      <c r="D123" s="271"/>
      <c r="E123" s="272"/>
      <c r="F123" s="272"/>
      <c r="G123" s="272"/>
    </row>
    <row r="124" spans="1:7" s="270" customFormat="1" ht="15" customHeight="1">
      <c r="A124" s="271"/>
      <c r="B124" s="271"/>
      <c r="C124" s="271"/>
      <c r="D124" s="271"/>
      <c r="E124" s="272"/>
      <c r="F124" s="272"/>
      <c r="G124" s="272"/>
    </row>
    <row r="125" spans="1:7" s="270" customFormat="1" ht="15" customHeight="1">
      <c r="A125" s="271"/>
      <c r="B125" s="271"/>
      <c r="C125" s="271"/>
      <c r="D125" s="271"/>
      <c r="E125" s="272"/>
      <c r="F125" s="272"/>
      <c r="G125" s="272"/>
    </row>
    <row r="126" spans="1:7" s="270" customFormat="1" ht="15" customHeight="1">
      <c r="A126" s="271"/>
      <c r="B126" s="271"/>
      <c r="C126" s="271"/>
      <c r="D126" s="271"/>
      <c r="E126" s="272"/>
      <c r="F126" s="272"/>
      <c r="G126" s="272"/>
    </row>
    <row r="127" spans="1:7" s="270" customFormat="1" ht="15" customHeight="1">
      <c r="A127" s="271"/>
      <c r="B127" s="271"/>
      <c r="C127" s="271"/>
      <c r="D127" s="271"/>
      <c r="E127" s="272"/>
      <c r="F127" s="272"/>
      <c r="G127" s="272"/>
    </row>
    <row r="128" spans="1:7" s="270" customFormat="1" ht="12.75">
      <c r="E128" s="273"/>
      <c r="F128" s="273"/>
      <c r="G128" s="273"/>
    </row>
  </sheetData>
  <mergeCells count="14">
    <mergeCell ref="N5:O5"/>
    <mergeCell ref="D88:E88"/>
    <mergeCell ref="N88:P88"/>
    <mergeCell ref="D5:E5"/>
    <mergeCell ref="H5:I5"/>
    <mergeCell ref="J5:K5"/>
    <mergeCell ref="L5:M5"/>
    <mergeCell ref="N46:O46"/>
    <mergeCell ref="D46:E46"/>
    <mergeCell ref="H46:I46"/>
    <mergeCell ref="J46:K46"/>
    <mergeCell ref="L46:M46"/>
    <mergeCell ref="A94:C94"/>
    <mergeCell ref="D94:E94"/>
  </mergeCells>
  <phoneticPr fontId="6" type="noConversion"/>
  <pageMargins left="0" right="0" top="0" bottom="0.19685039370078741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9" sqref="C4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k1</vt:lpstr>
      <vt:lpstr>K1 shqip </vt:lpstr>
      <vt:lpstr>Sheet2</vt:lpstr>
      <vt:lpstr>'k1'!Print_Area</vt:lpstr>
    </vt:vector>
  </TitlesOfParts>
  <Company>Ministry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user</cp:lastModifiedBy>
  <cp:lastPrinted>2022-07-13T11:07:28Z</cp:lastPrinted>
  <dcterms:created xsi:type="dcterms:W3CDTF">2005-09-27T12:54:09Z</dcterms:created>
  <dcterms:modified xsi:type="dcterms:W3CDTF">2023-01-20T12:49:01Z</dcterms:modified>
</cp:coreProperties>
</file>